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289" i="2"/>
  <c r="H289" s="1"/>
  <c r="I138"/>
  <c r="J138" s="1"/>
  <c r="I405"/>
  <c r="J405" s="1"/>
  <c r="I354"/>
  <c r="J354" s="1"/>
  <c r="I273"/>
  <c r="J273" s="1"/>
  <c r="I244"/>
  <c r="J244" s="1"/>
  <c r="I241"/>
  <c r="J241" s="1"/>
  <c r="I234"/>
  <c r="J234" s="1"/>
  <c r="I221"/>
  <c r="J221" s="1"/>
  <c r="I193"/>
  <c r="J193" s="1"/>
  <c r="I79"/>
  <c r="J79" s="1"/>
  <c r="G418"/>
  <c r="H418" s="1"/>
  <c r="G412"/>
  <c r="H412" s="1"/>
  <c r="G411"/>
  <c r="H411" s="1"/>
  <c r="G410"/>
  <c r="H410" s="1"/>
  <c r="G409"/>
  <c r="H409" s="1"/>
  <c r="I409" s="1"/>
  <c r="J409" s="1"/>
  <c r="G408"/>
  <c r="H408" s="1"/>
  <c r="G405"/>
  <c r="G404"/>
  <c r="H404" s="1"/>
  <c r="I404" s="1"/>
  <c r="J404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I394" s="1"/>
  <c r="J394" s="1"/>
  <c r="G392"/>
  <c r="H392" s="1"/>
  <c r="G384"/>
  <c r="H384" s="1"/>
  <c r="G373"/>
  <c r="H373" s="1"/>
  <c r="G354"/>
  <c r="G344"/>
  <c r="H344" s="1"/>
  <c r="G343"/>
  <c r="H343" s="1"/>
  <c r="G342"/>
  <c r="H342" s="1"/>
  <c r="G341"/>
  <c r="H341" s="1"/>
  <c r="G338"/>
  <c r="H338" s="1"/>
  <c r="I338" s="1"/>
  <c r="J338" s="1"/>
  <c r="G334"/>
  <c r="H334" s="1"/>
  <c r="G333"/>
  <c r="H333" s="1"/>
  <c r="G332"/>
  <c r="H332" s="1"/>
  <c r="I332" s="1"/>
  <c r="J332" s="1"/>
  <c r="G331"/>
  <c r="H331" s="1"/>
  <c r="G330"/>
  <c r="H330" s="1"/>
  <c r="G329"/>
  <c r="H329" s="1"/>
  <c r="G328"/>
  <c r="H328" s="1"/>
  <c r="G327"/>
  <c r="H327" s="1"/>
  <c r="G326"/>
  <c r="H326" s="1"/>
  <c r="I326" s="1"/>
  <c r="J326" s="1"/>
  <c r="G325"/>
  <c r="H325" s="1"/>
  <c r="G324"/>
  <c r="H324" s="1"/>
  <c r="G323"/>
  <c r="H323" s="1"/>
  <c r="I323" s="1"/>
  <c r="J323" s="1"/>
  <c r="G322"/>
  <c r="H322" s="1"/>
  <c r="G321"/>
  <c r="H321" s="1"/>
  <c r="G316"/>
  <c r="H316" s="1"/>
  <c r="G315"/>
  <c r="H315" s="1"/>
  <c r="G314"/>
  <c r="H314" s="1"/>
  <c r="G313"/>
  <c r="H313" s="1"/>
  <c r="G307"/>
  <c r="H307" s="1"/>
  <c r="G302"/>
  <c r="H302" s="1"/>
  <c r="I302" s="1"/>
  <c r="J302" s="1"/>
  <c r="G299"/>
  <c r="H299" s="1"/>
  <c r="G296"/>
  <c r="H296" s="1"/>
  <c r="G293"/>
  <c r="H293" s="1"/>
  <c r="I293" s="1"/>
  <c r="J293" s="1"/>
  <c r="G288"/>
  <c r="H288" s="1"/>
  <c r="G281"/>
  <c r="H281" s="1"/>
  <c r="G273"/>
  <c r="G270"/>
  <c r="H270" s="1"/>
  <c r="G267"/>
  <c r="H267" s="1"/>
  <c r="G266"/>
  <c r="H266" s="1"/>
  <c r="G265"/>
  <c r="H265" s="1"/>
  <c r="G252"/>
  <c r="H252" s="1"/>
  <c r="G249"/>
  <c r="H249" s="1"/>
  <c r="G244"/>
  <c r="G241"/>
  <c r="G238"/>
  <c r="H238" s="1"/>
  <c r="G237"/>
  <c r="H237" s="1"/>
  <c r="G234"/>
  <c r="G233"/>
  <c r="H233" s="1"/>
  <c r="I233" s="1"/>
  <c r="J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1"/>
  <c r="G220"/>
  <c r="H220" s="1"/>
  <c r="G219"/>
  <c r="H219" s="1"/>
  <c r="I219" s="1"/>
  <c r="J219" s="1"/>
  <c r="G218"/>
  <c r="H218" s="1"/>
  <c r="G217"/>
  <c r="H217" s="1"/>
  <c r="G216"/>
  <c r="H216" s="1"/>
  <c r="G213"/>
  <c r="H213" s="1"/>
  <c r="G212"/>
  <c r="H212" s="1"/>
  <c r="G211"/>
  <c r="H211" s="1"/>
  <c r="G210"/>
  <c r="H210" s="1"/>
  <c r="G209"/>
  <c r="H209" s="1"/>
  <c r="G208"/>
  <c r="H208" s="1"/>
  <c r="G205"/>
  <c r="H205" s="1"/>
  <c r="G204"/>
  <c r="H204" s="1"/>
  <c r="G203"/>
  <c r="H203" s="1"/>
  <c r="I203" s="1"/>
  <c r="J203" s="1"/>
  <c r="G202"/>
  <c r="H202" s="1"/>
  <c r="G201"/>
  <c r="H201" s="1"/>
  <c r="G200"/>
  <c r="H200" s="1"/>
  <c r="G197"/>
  <c r="H197" s="1"/>
  <c r="G196"/>
  <c r="H196" s="1"/>
  <c r="G193"/>
  <c r="G192"/>
  <c r="H192" s="1"/>
  <c r="G191"/>
  <c r="H191" s="1"/>
  <c r="G190"/>
  <c r="H190" s="1"/>
  <c r="I190" s="1"/>
  <c r="J190" s="1"/>
  <c r="G189"/>
  <c r="H189" s="1"/>
  <c r="G188"/>
  <c r="H188" s="1"/>
  <c r="I188" s="1"/>
  <c r="J188" s="1"/>
  <c r="G187"/>
  <c r="H187" s="1"/>
  <c r="I187" s="1"/>
  <c r="J187" s="1"/>
  <c r="G186"/>
  <c r="H186" s="1"/>
  <c r="G185"/>
  <c r="H185" s="1"/>
  <c r="G178"/>
  <c r="H178" s="1"/>
  <c r="G177"/>
  <c r="H177" s="1"/>
  <c r="G170"/>
  <c r="H170" s="1"/>
  <c r="G147"/>
  <c r="H147" s="1"/>
  <c r="G146"/>
  <c r="H146" s="1"/>
  <c r="I146" s="1"/>
  <c r="J146" s="1"/>
  <c r="G145"/>
  <c r="H145" s="1"/>
  <c r="G142"/>
  <c r="H142" s="1"/>
  <c r="G141"/>
  <c r="H141" s="1"/>
  <c r="I141" s="1"/>
  <c r="J141" s="1"/>
  <c r="G138"/>
  <c r="G137"/>
  <c r="H137" s="1"/>
  <c r="G136"/>
  <c r="H136" s="1"/>
  <c r="G135"/>
  <c r="H135" s="1"/>
  <c r="G134"/>
  <c r="H134" s="1"/>
  <c r="G133"/>
  <c r="H133" s="1"/>
  <c r="I133" s="1"/>
  <c r="J133" s="1"/>
  <c r="G132"/>
  <c r="H132" s="1"/>
  <c r="G131"/>
  <c r="H131" s="1"/>
  <c r="G130"/>
  <c r="H130" s="1"/>
  <c r="I130" s="1"/>
  <c r="J130" s="1"/>
  <c r="G129"/>
  <c r="H129" s="1"/>
  <c r="G128"/>
  <c r="H128" s="1"/>
  <c r="G125"/>
  <c r="H125" s="1"/>
  <c r="G124"/>
  <c r="H124" s="1"/>
  <c r="G123"/>
  <c r="H123" s="1"/>
  <c r="I123" s="1"/>
  <c r="J123" s="1"/>
  <c r="G122"/>
  <c r="H122" s="1"/>
  <c r="G121"/>
  <c r="H121" s="1"/>
  <c r="G120"/>
  <c r="H120" s="1"/>
  <c r="I120" s="1"/>
  <c r="J120" s="1"/>
  <c r="G119"/>
  <c r="H119" s="1"/>
  <c r="G115"/>
  <c r="H115" s="1"/>
  <c r="G114"/>
  <c r="H114" s="1"/>
  <c r="G113"/>
  <c r="H113" s="1"/>
  <c r="I113" s="1"/>
  <c r="J113" s="1"/>
  <c r="G112"/>
  <c r="H112" s="1"/>
  <c r="G111"/>
  <c r="H111" s="1"/>
  <c r="G107"/>
  <c r="H107" s="1"/>
  <c r="I107" s="1"/>
  <c r="J107" s="1"/>
  <c r="G100"/>
  <c r="H100" s="1"/>
  <c r="G99"/>
  <c r="H99" s="1"/>
  <c r="G98"/>
  <c r="H98" s="1"/>
  <c r="G97"/>
  <c r="H97" s="1"/>
  <c r="G96"/>
  <c r="H96" s="1"/>
  <c r="G95"/>
  <c r="H95" s="1"/>
  <c r="G94"/>
  <c r="H94" s="1"/>
  <c r="I94" s="1"/>
  <c r="J94" s="1"/>
  <c r="G93"/>
  <c r="H93" s="1"/>
  <c r="G92"/>
  <c r="H92" s="1"/>
  <c r="G91"/>
  <c r="H91" s="1"/>
  <c r="I91" s="1"/>
  <c r="J91" s="1"/>
  <c r="G88"/>
  <c r="H88" s="1"/>
  <c r="G85"/>
  <c r="H85" s="1"/>
  <c r="G84"/>
  <c r="H84" s="1"/>
  <c r="G83"/>
  <c r="H83" s="1"/>
  <c r="I83" s="1"/>
  <c r="J83" s="1"/>
  <c r="G82"/>
  <c r="H82" s="1"/>
  <c r="G79"/>
  <c r="G78"/>
  <c r="H78" s="1"/>
  <c r="G75"/>
  <c r="G72"/>
  <c r="H72" s="1"/>
  <c r="G71"/>
  <c r="H71" s="1"/>
  <c r="G66"/>
  <c r="H66" s="1"/>
  <c r="G65"/>
  <c r="H65" s="1"/>
  <c r="G64"/>
  <c r="H64" s="1"/>
  <c r="G63"/>
  <c r="H63" s="1"/>
  <c r="G57"/>
  <c r="H57" s="1"/>
  <c r="G54"/>
  <c r="H54" s="1"/>
  <c r="G47"/>
  <c r="H47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1"/>
  <c r="H21" s="1"/>
  <c r="G20"/>
  <c r="H20" s="1"/>
  <c r="G19"/>
  <c r="H19" s="1"/>
  <c r="G18"/>
  <c r="H18" s="1"/>
  <c r="G17"/>
  <c r="H17" s="1"/>
  <c r="G16"/>
  <c r="H16" s="1"/>
  <c r="G13"/>
  <c r="H13" s="1"/>
  <c r="G12"/>
  <c r="H12" s="1"/>
  <c r="G11"/>
  <c r="H11" s="1"/>
  <c r="G10"/>
  <c r="H10" s="1"/>
  <c r="G7"/>
  <c r="H7" s="1"/>
  <c r="G4"/>
  <c r="H4" s="1"/>
  <c r="G3"/>
  <c r="H3" s="1"/>
  <c r="G2"/>
  <c r="H2" s="1"/>
  <c r="I71" l="1"/>
  <c r="J71" s="1"/>
  <c r="I112"/>
  <c r="J112" s="1"/>
  <c r="I189"/>
  <c r="J189" s="1"/>
  <c r="I267"/>
  <c r="J267" s="1"/>
  <c r="I392"/>
  <c r="J392" s="1"/>
  <c r="I92"/>
  <c r="J92" s="1"/>
  <c r="I121"/>
  <c r="J121" s="1"/>
  <c r="I204"/>
  <c r="J204" s="1"/>
  <c r="I266"/>
  <c r="J266" s="1"/>
  <c r="I324"/>
  <c r="J324" s="1"/>
  <c r="I408"/>
  <c r="J408" s="1"/>
  <c r="I12"/>
  <c r="J12" s="1"/>
  <c r="I11"/>
  <c r="J11" s="1"/>
  <c r="I88"/>
  <c r="J88" s="1"/>
  <c r="I232"/>
  <c r="J232" s="1"/>
  <c r="I322"/>
  <c r="J322" s="1"/>
  <c r="I384"/>
  <c r="J384" s="1"/>
  <c r="I10"/>
  <c r="J10" s="1"/>
  <c r="I25"/>
  <c r="J25" s="1"/>
  <c r="I63"/>
  <c r="J63" s="1"/>
  <c r="I85"/>
  <c r="J85" s="1"/>
  <c r="I132"/>
  <c r="J132" s="1"/>
  <c r="I137"/>
  <c r="J137" s="1"/>
  <c r="I201"/>
  <c r="J201" s="1"/>
  <c r="I217"/>
  <c r="J217" s="1"/>
  <c r="I231"/>
  <c r="J231" s="1"/>
  <c r="I252"/>
  <c r="J252" s="1"/>
  <c r="I321"/>
  <c r="J321" s="1"/>
  <c r="I331"/>
  <c r="J331" s="1"/>
  <c r="I373"/>
  <c r="J373" s="1"/>
  <c r="I400"/>
  <c r="J400" s="1"/>
  <c r="I7"/>
  <c r="J7" s="1"/>
  <c r="I24"/>
  <c r="J24" s="1"/>
  <c r="I57"/>
  <c r="J57" s="1"/>
  <c r="I84"/>
  <c r="J84" s="1"/>
  <c r="I99"/>
  <c r="J99" s="1"/>
  <c r="I119"/>
  <c r="J119" s="1"/>
  <c r="I131"/>
  <c r="J131" s="1"/>
  <c r="I136"/>
  <c r="J136" s="1"/>
  <c r="I186"/>
  <c r="J186" s="1"/>
  <c r="I200"/>
  <c r="J200" s="1"/>
  <c r="I216"/>
  <c r="J216" s="1"/>
  <c r="I230"/>
  <c r="J230" s="1"/>
  <c r="I249"/>
  <c r="J249" s="1"/>
  <c r="I399"/>
  <c r="J399" s="1"/>
  <c r="I122"/>
  <c r="J122" s="1"/>
  <c r="I325"/>
  <c r="J325" s="1"/>
  <c r="I66"/>
  <c r="J66" s="1"/>
  <c r="I142"/>
  <c r="J142" s="1"/>
  <c r="I65"/>
  <c r="J65" s="1"/>
  <c r="I100"/>
  <c r="J100" s="1"/>
  <c r="I218"/>
  <c r="J218" s="1"/>
  <c r="I54"/>
  <c r="J54" s="1"/>
  <c r="I185"/>
  <c r="J185" s="1"/>
  <c r="I82"/>
  <c r="J82" s="1"/>
  <c r="I129"/>
  <c r="J129" s="1"/>
  <c r="I178"/>
  <c r="J178" s="1"/>
  <c r="I228"/>
  <c r="J228" s="1"/>
  <c r="I397"/>
  <c r="J397" s="1"/>
  <c r="I418"/>
  <c r="J418" s="1"/>
  <c r="I211"/>
  <c r="J211" s="1"/>
  <c r="I314"/>
  <c r="J314" s="1"/>
  <c r="I28"/>
  <c r="J28" s="1"/>
  <c r="I145"/>
  <c r="J145" s="1"/>
  <c r="I299"/>
  <c r="J299" s="1"/>
  <c r="I27"/>
  <c r="J27" s="1"/>
  <c r="I296"/>
  <c r="J296" s="1"/>
  <c r="I26"/>
  <c r="J26" s="1"/>
  <c r="I64"/>
  <c r="J64" s="1"/>
  <c r="I202"/>
  <c r="J202" s="1"/>
  <c r="I4"/>
  <c r="J4" s="1"/>
  <c r="I20"/>
  <c r="J20" s="1"/>
  <c r="I115"/>
  <c r="J115" s="1"/>
  <c r="I196"/>
  <c r="J196" s="1"/>
  <c r="I78"/>
  <c r="J78" s="1"/>
  <c r="I134"/>
  <c r="J134" s="1"/>
  <c r="I192"/>
  <c r="J192" s="1"/>
  <c r="I226"/>
  <c r="J226" s="1"/>
  <c r="I124"/>
  <c r="J124" s="1"/>
  <c r="I225"/>
  <c r="J225" s="1"/>
  <c r="I327"/>
  <c r="J327" s="1"/>
  <c r="I341"/>
  <c r="J341" s="1"/>
  <c r="I410"/>
  <c r="J410" s="1"/>
  <c r="I16"/>
  <c r="J16" s="1"/>
  <c r="I93"/>
  <c r="J93" s="1"/>
  <c r="I205"/>
  <c r="J205" s="1"/>
  <c r="I334"/>
  <c r="J334" s="1"/>
  <c r="I13"/>
  <c r="J13" s="1"/>
  <c r="I111"/>
  <c r="J111" s="1"/>
  <c r="I220"/>
  <c r="J220" s="1"/>
  <c r="I333"/>
  <c r="J333" s="1"/>
  <c r="I265"/>
  <c r="J265" s="1"/>
  <c r="I289"/>
  <c r="J289" s="1"/>
  <c r="I21"/>
  <c r="J21" s="1"/>
  <c r="I135"/>
  <c r="J135" s="1"/>
  <c r="I3"/>
  <c r="J3" s="1"/>
  <c r="I47"/>
  <c r="J47" s="1"/>
  <c r="I98"/>
  <c r="J98" s="1"/>
  <c r="I212"/>
  <c r="J212" s="1"/>
  <c r="I344"/>
  <c r="J344" s="1"/>
  <c r="I31"/>
  <c r="J31" s="1"/>
  <c r="I96"/>
  <c r="J96" s="1"/>
  <c r="I125"/>
  <c r="J125" s="1"/>
  <c r="I170"/>
  <c r="J170" s="1"/>
  <c r="I210"/>
  <c r="J210" s="1"/>
  <c r="I238"/>
  <c r="J238" s="1"/>
  <c r="I313"/>
  <c r="J313" s="1"/>
  <c r="I328"/>
  <c r="J328" s="1"/>
  <c r="I342"/>
  <c r="J342" s="1"/>
  <c r="I395"/>
  <c r="J395" s="1"/>
  <c r="I411"/>
  <c r="J411" s="1"/>
  <c r="I18"/>
  <c r="J18" s="1"/>
  <c r="I30"/>
  <c r="J30" s="1"/>
  <c r="I95"/>
  <c r="J95" s="1"/>
  <c r="I114"/>
  <c r="J114" s="1"/>
  <c r="I147"/>
  <c r="J147" s="1"/>
  <c r="I191"/>
  <c r="J191" s="1"/>
  <c r="I209"/>
  <c r="J209" s="1"/>
  <c r="I237"/>
  <c r="J237" s="1"/>
  <c r="I307"/>
  <c r="J307" s="1"/>
  <c r="I17"/>
  <c r="J17" s="1"/>
  <c r="I29"/>
  <c r="J29" s="1"/>
  <c r="I72"/>
  <c r="J72" s="1"/>
  <c r="I208"/>
  <c r="J208" s="1"/>
  <c r="I224"/>
  <c r="J224" s="1"/>
  <c r="I270"/>
  <c r="J270" s="1"/>
  <c r="I197"/>
  <c r="J197" s="1"/>
  <c r="I213"/>
  <c r="J213" s="1"/>
  <c r="I229"/>
  <c r="J229" s="1"/>
  <c r="I288"/>
  <c r="J288" s="1"/>
  <c r="I316"/>
  <c r="J316" s="1"/>
  <c r="I330"/>
  <c r="J330" s="1"/>
  <c r="I2"/>
  <c r="J2" s="1"/>
  <c r="I19"/>
  <c r="J19" s="1"/>
  <c r="I32"/>
  <c r="J32" s="1"/>
  <c r="I97"/>
  <c r="J97" s="1"/>
  <c r="I128"/>
  <c r="J128" s="1"/>
  <c r="I281"/>
  <c r="J281" s="1"/>
  <c r="I315"/>
  <c r="J315" s="1"/>
  <c r="I398"/>
  <c r="J398" s="1"/>
  <c r="I177"/>
  <c r="J177" s="1"/>
  <c r="I227"/>
  <c r="J227" s="1"/>
  <c r="I329"/>
  <c r="J329" s="1"/>
  <c r="I343"/>
  <c r="J343" s="1"/>
  <c r="I396"/>
  <c r="J396" s="1"/>
  <c r="I412"/>
  <c r="J412" s="1"/>
  <c r="H75"/>
  <c r="I75" l="1"/>
  <c r="J75" s="1"/>
</calcChain>
</file>

<file path=xl/sharedStrings.xml><?xml version="1.0" encoding="utf-8"?>
<sst xmlns="http://schemas.openxmlformats.org/spreadsheetml/2006/main" count="1366" uniqueCount="518">
  <si>
    <t>КО</t>
  </si>
  <si>
    <t>поседовни лист</t>
  </si>
  <si>
    <t>број парцеле</t>
  </si>
  <si>
    <t>назив улице</t>
  </si>
  <si>
    <t>назив културе</t>
  </si>
  <si>
    <t>површина</t>
  </si>
  <si>
    <t>УКУПНО ПОВРШИНА</t>
  </si>
  <si>
    <t>ШЈН</t>
  </si>
  <si>
    <t>БАЧКИ БРЕГ</t>
  </si>
  <si>
    <t xml:space="preserve"> 1502</t>
  </si>
  <si>
    <t>358/2</t>
  </si>
  <si>
    <t>ИВЕ ЛОЛЕ РИБАРА</t>
  </si>
  <si>
    <t>ЊИВА 4.класе</t>
  </si>
  <si>
    <t>872</t>
  </si>
  <si>
    <t>СЕЛО</t>
  </si>
  <si>
    <t>ПАШЊАК 2.класе</t>
  </si>
  <si>
    <t>РИЂИЦА</t>
  </si>
  <si>
    <t xml:space="preserve">  537</t>
  </si>
  <si>
    <t>17</t>
  </si>
  <si>
    <t>РИЂИЧКА</t>
  </si>
  <si>
    <t>ВИНОГРАД 2.класе</t>
  </si>
  <si>
    <t>18</t>
  </si>
  <si>
    <t>ЊИВА 2.класе</t>
  </si>
  <si>
    <t>33/2</t>
  </si>
  <si>
    <t>34</t>
  </si>
  <si>
    <t>43/2</t>
  </si>
  <si>
    <t>46/2</t>
  </si>
  <si>
    <t>49/2</t>
  </si>
  <si>
    <t>51/2</t>
  </si>
  <si>
    <t>52</t>
  </si>
  <si>
    <t>КНИНСКА</t>
  </si>
  <si>
    <t>55/2</t>
  </si>
  <si>
    <t>138</t>
  </si>
  <si>
    <t>МАРКА ОРЕШКОВИЋА</t>
  </si>
  <si>
    <t>191</t>
  </si>
  <si>
    <t>ПАШЊАК 3.класе</t>
  </si>
  <si>
    <t>281/2</t>
  </si>
  <si>
    <t>364</t>
  </si>
  <si>
    <t>ПАШЊАК 4.класе</t>
  </si>
  <si>
    <t>572</t>
  </si>
  <si>
    <t>ВОЈВОЂАНСКА</t>
  </si>
  <si>
    <t>ЊИВА 3.класе</t>
  </si>
  <si>
    <t>716</t>
  </si>
  <si>
    <t>БУКОВАЧКА</t>
  </si>
  <si>
    <t>717/1</t>
  </si>
  <si>
    <t>880</t>
  </si>
  <si>
    <t>СТЕВАНА СИНЂЕЛИЋА</t>
  </si>
  <si>
    <t>892</t>
  </si>
  <si>
    <t>1196</t>
  </si>
  <si>
    <t>1654</t>
  </si>
  <si>
    <t>НОВО НАСЕЉЕ</t>
  </si>
  <si>
    <t>1666</t>
  </si>
  <si>
    <t>1680/2</t>
  </si>
  <si>
    <t>АРСЕНИЈА ЧАРНОЈЕВИЋА</t>
  </si>
  <si>
    <t>1694</t>
  </si>
  <si>
    <t>1702/2</t>
  </si>
  <si>
    <t>1714</t>
  </si>
  <si>
    <t>АЛЕКСА ШАНТИЋ</t>
  </si>
  <si>
    <t xml:space="preserve"> 1239</t>
  </si>
  <si>
    <t>260/1</t>
  </si>
  <si>
    <t>ЛИЧКА</t>
  </si>
  <si>
    <t>ЊИВА 1.класе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</si>
  <si>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</si>
  <si>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</si>
  <si>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</si>
  <si>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</si>
  <si>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</si>
  <si>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</si>
  <si>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</si>
  <si>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</si>
  <si>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</si>
  <si>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</si>
  <si>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</si>
  <si>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</si>
  <si>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</si>
  <si>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</si>
  <si>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</si>
  <si>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</si>
  <si>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</si>
  <si>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</si>
  <si>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</si>
  <si>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</si>
  <si>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</si>
  <si>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265/17</t>
  </si>
  <si>
    <t>265/18</t>
  </si>
  <si>
    <t>265/19</t>
  </si>
  <si>
    <t>265/20</t>
  </si>
  <si>
    <t>265/21</t>
  </si>
  <si>
    <t>349</t>
  </si>
  <si>
    <t>ХЕРЦЕГОВАЧКА</t>
  </si>
  <si>
    <t>ВОЋЊАК 3.класе</t>
  </si>
  <si>
    <t>452/1</t>
  </si>
  <si>
    <t>СОМБОРСКИ ПУТ</t>
  </si>
  <si>
    <t>ЛИВАДА 1.класе</t>
  </si>
  <si>
    <t>513/1</t>
  </si>
  <si>
    <t>БРАНКА ЋОПИЋА</t>
  </si>
  <si>
    <t>513/3</t>
  </si>
  <si>
    <t>513/4</t>
  </si>
  <si>
    <t>513/7</t>
  </si>
  <si>
    <t>515</t>
  </si>
  <si>
    <t>719</t>
  </si>
  <si>
    <t>ЈОВАНА ЈОВАНОВИЋА ЗМАЈА</t>
  </si>
  <si>
    <t>856/7</t>
  </si>
  <si>
    <t>ИВЕ АНДРИЋА</t>
  </si>
  <si>
    <t>856/8</t>
  </si>
  <si>
    <t>856/9</t>
  </si>
  <si>
    <t>856/10</t>
  </si>
  <si>
    <t>БАЧКИ МОНОШТОР</t>
  </si>
  <si>
    <t xml:space="preserve">  939</t>
  </si>
  <si>
    <t>58</t>
  </si>
  <si>
    <t>КАНАЛСКА ОБАЛА</t>
  </si>
  <si>
    <t>64</t>
  </si>
  <si>
    <t>ЛИВАДА 3.класе</t>
  </si>
  <si>
    <t>65</t>
  </si>
  <si>
    <t>ЊИВА 5.класе</t>
  </si>
  <si>
    <t>1529</t>
  </si>
  <si>
    <t>СПОРТСКА</t>
  </si>
  <si>
    <t xml:space="preserve"> 3149</t>
  </si>
  <si>
    <t>60</t>
  </si>
  <si>
    <t>168</t>
  </si>
  <si>
    <t>177/1</t>
  </si>
  <si>
    <t>ПЛАНА</t>
  </si>
  <si>
    <t>222/1</t>
  </si>
  <si>
    <t>БЕЗДАНСКА</t>
  </si>
  <si>
    <t>239/1</t>
  </si>
  <si>
    <t>240/1</t>
  </si>
  <si>
    <t>373/1</t>
  </si>
  <si>
    <t>ПАШЊАК 5.класе</t>
  </si>
  <si>
    <t>1480/5</t>
  </si>
  <si>
    <t>ДОЛСКА</t>
  </si>
  <si>
    <t>2505</t>
  </si>
  <si>
    <t>НОВА СПОРТСКА</t>
  </si>
  <si>
    <t>БЕЗДАН</t>
  </si>
  <si>
    <t xml:space="preserve"> 3362</t>
  </si>
  <si>
    <t>363</t>
  </si>
  <si>
    <t>469</t>
  </si>
  <si>
    <t>490</t>
  </si>
  <si>
    <t>802</t>
  </si>
  <si>
    <t>ОМЛАДИНСКА</t>
  </si>
  <si>
    <t>3029</t>
  </si>
  <si>
    <t>АДИ ЕНДРЕА</t>
  </si>
  <si>
    <t>ЧОНОПЉА</t>
  </si>
  <si>
    <t xml:space="preserve"> 1377</t>
  </si>
  <si>
    <t>199</t>
  </si>
  <si>
    <t>200</t>
  </si>
  <si>
    <t>201</t>
  </si>
  <si>
    <t>202</t>
  </si>
  <si>
    <t>203</t>
  </si>
  <si>
    <t>204</t>
  </si>
  <si>
    <t>282/1</t>
  </si>
  <si>
    <t>282/2</t>
  </si>
  <si>
    <t>294</t>
  </si>
  <si>
    <t>318/2</t>
  </si>
  <si>
    <t>БАНИЈСКА</t>
  </si>
  <si>
    <t>713/3</t>
  </si>
  <si>
    <t>8.КОР.УДАРНЕ ДИВИЗИЈЕ</t>
  </si>
  <si>
    <t>745</t>
  </si>
  <si>
    <t>СВЕТОЗАРА МИЛЕТИЋА</t>
  </si>
  <si>
    <t>855/1</t>
  </si>
  <si>
    <t>855/2</t>
  </si>
  <si>
    <t>856/1</t>
  </si>
  <si>
    <t>859/3</t>
  </si>
  <si>
    <t>978</t>
  </si>
  <si>
    <t>1396/2</t>
  </si>
  <si>
    <t>МИЛОША КЉАЈИЋА</t>
  </si>
  <si>
    <t>1399/2</t>
  </si>
  <si>
    <t>НИКОЛЕ ТЕСЛЕ</t>
  </si>
  <si>
    <t>1401/2</t>
  </si>
  <si>
    <t>1403/2</t>
  </si>
  <si>
    <t>1433/1</t>
  </si>
  <si>
    <t>1433/2</t>
  </si>
  <si>
    <t>1435/2</t>
  </si>
  <si>
    <t>ДОРОСЛОВО</t>
  </si>
  <si>
    <t xml:space="preserve"> 1822</t>
  </si>
  <si>
    <t>237</t>
  </si>
  <si>
    <t>СТАНКА ОПСЕНИЦЕ</t>
  </si>
  <si>
    <t>ТРСТИК-МОЧВАРА 2.класе</t>
  </si>
  <si>
    <t>238</t>
  </si>
  <si>
    <t>430</t>
  </si>
  <si>
    <t>498</t>
  </si>
  <si>
    <t>585</t>
  </si>
  <si>
    <t>659</t>
  </si>
  <si>
    <t>1060</t>
  </si>
  <si>
    <t>ГАКОВО</t>
  </si>
  <si>
    <t xml:space="preserve">  596</t>
  </si>
  <si>
    <t>1</t>
  </si>
  <si>
    <t>КРАЉА ПЕТРА 1</t>
  </si>
  <si>
    <t>79</t>
  </si>
  <si>
    <t>183</t>
  </si>
  <si>
    <t>БРАНКА РАДИЧЕВИЋА</t>
  </si>
  <si>
    <t>244/1</t>
  </si>
  <si>
    <t>244/2</t>
  </si>
  <si>
    <t>244/3</t>
  </si>
  <si>
    <t>431/5</t>
  </si>
  <si>
    <t>ЖАРКА ЗРЕWАНИНА</t>
  </si>
  <si>
    <t>ВУКА С.КАРАЏИЋА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</si>
  <si>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</si>
  <si>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</si>
  <si>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</si>
  <si>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</si>
  <si>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</si>
  <si>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</si>
  <si>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</si>
  <si>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</si>
  <si>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855/11</t>
  </si>
  <si>
    <t>855/12</t>
  </si>
  <si>
    <t>874/1</t>
  </si>
  <si>
    <t>874/2</t>
  </si>
  <si>
    <t>874/3</t>
  </si>
  <si>
    <t>874/4</t>
  </si>
  <si>
    <t>874/5</t>
  </si>
  <si>
    <t>874/6</t>
  </si>
  <si>
    <t>874/7</t>
  </si>
  <si>
    <t>874/10</t>
  </si>
  <si>
    <t>874/15</t>
  </si>
  <si>
    <t>874/16</t>
  </si>
  <si>
    <t>876/2</t>
  </si>
  <si>
    <t>876/6</t>
  </si>
  <si>
    <t>876/7</t>
  </si>
  <si>
    <t>876/8</t>
  </si>
  <si>
    <t>876/9</t>
  </si>
  <si>
    <t>876/10</t>
  </si>
  <si>
    <t>958</t>
  </si>
  <si>
    <t>ЖЕЛЕЗНИЧКА</t>
  </si>
  <si>
    <t xml:space="preserve">  604</t>
  </si>
  <si>
    <t>874/8</t>
  </si>
  <si>
    <t>ЊИВА 2.класе СУСВОЈИНА</t>
  </si>
  <si>
    <t xml:space="preserve">  605</t>
  </si>
  <si>
    <t>874/9</t>
  </si>
  <si>
    <t xml:space="preserve">  606</t>
  </si>
  <si>
    <t>874/11</t>
  </si>
  <si>
    <t xml:space="preserve">  607</t>
  </si>
  <si>
    <t>874/12</t>
  </si>
  <si>
    <t xml:space="preserve">  608</t>
  </si>
  <si>
    <t>874/13</t>
  </si>
  <si>
    <t xml:space="preserve">  609</t>
  </si>
  <si>
    <t>874/14</t>
  </si>
  <si>
    <t>КЉАЈИЋЕВО</t>
  </si>
  <si>
    <t xml:space="preserve"> 4129</t>
  </si>
  <si>
    <t>4/1</t>
  </si>
  <si>
    <t>ХАЈДУК ВЕЉКА</t>
  </si>
  <si>
    <t>1733/2</t>
  </si>
  <si>
    <t>ВЕЉКА ВЛАХОВИЋА</t>
  </si>
  <si>
    <t>2318</t>
  </si>
  <si>
    <t>БАШТОВАНСКА</t>
  </si>
  <si>
    <t>2363</t>
  </si>
  <si>
    <t>КОЛУТ</t>
  </si>
  <si>
    <t xml:space="preserve">  131</t>
  </si>
  <si>
    <t>56</t>
  </si>
  <si>
    <t>101/2</t>
  </si>
  <si>
    <t>ЦИГЛАНСКА</t>
  </si>
  <si>
    <t>113/2</t>
  </si>
  <si>
    <t>132/3</t>
  </si>
  <si>
    <t>148</t>
  </si>
  <si>
    <t>ВИНОГРАД 3.класе</t>
  </si>
  <si>
    <t>153</t>
  </si>
  <si>
    <t>187</t>
  </si>
  <si>
    <t>188/2</t>
  </si>
  <si>
    <t>190</t>
  </si>
  <si>
    <t>192</t>
  </si>
  <si>
    <t>194</t>
  </si>
  <si>
    <t>197</t>
  </si>
  <si>
    <t>ОГWЕНА ПРИЦЕ</t>
  </si>
  <si>
    <t>589/1</t>
  </si>
  <si>
    <t>РАДЕ КОНЧАРА</t>
  </si>
  <si>
    <t>589/2</t>
  </si>
  <si>
    <t>1017</t>
  </si>
  <si>
    <t>ПЕКИШЕ ВУКСАНА</t>
  </si>
  <si>
    <t>1020</t>
  </si>
  <si>
    <t>1023</t>
  </si>
  <si>
    <t>1025</t>
  </si>
  <si>
    <t>1028</t>
  </si>
  <si>
    <t>1069/1</t>
  </si>
  <si>
    <t>СТОЈАНА МАТИЋА</t>
  </si>
  <si>
    <t>1069/2</t>
  </si>
  <si>
    <t>1089/3</t>
  </si>
  <si>
    <t>1090/2</t>
  </si>
  <si>
    <t>1117/1</t>
  </si>
  <si>
    <t>1168</t>
  </si>
  <si>
    <t>1170</t>
  </si>
  <si>
    <t>1172</t>
  </si>
  <si>
    <t>ТРСТИК-МОЧВАРА 3.класе</t>
  </si>
  <si>
    <t>1186</t>
  </si>
  <si>
    <t>1188</t>
  </si>
  <si>
    <t>1190</t>
  </si>
  <si>
    <t>1198</t>
  </si>
  <si>
    <t>1200</t>
  </si>
  <si>
    <t>1202</t>
  </si>
  <si>
    <t>1204</t>
  </si>
  <si>
    <t>1207</t>
  </si>
  <si>
    <t>РАСТИНА</t>
  </si>
  <si>
    <t xml:space="preserve">  493</t>
  </si>
  <si>
    <t>ВОЈВОДЕ РАДОМИРА ПУТНИКА</t>
  </si>
  <si>
    <t>39/1</t>
  </si>
  <si>
    <t>СОМБОР 1</t>
  </si>
  <si>
    <t xml:space="preserve"> 2939</t>
  </si>
  <si>
    <t>3097/1</t>
  </si>
  <si>
    <t>ДИНАРСКА</t>
  </si>
  <si>
    <t xml:space="preserve"> 3335</t>
  </si>
  <si>
    <t>3096/1</t>
  </si>
  <si>
    <t>ВОЋЊАК 2.класе</t>
  </si>
  <si>
    <t xml:space="preserve"> 2948</t>
  </si>
  <si>
    <t>8860</t>
  </si>
  <si>
    <t>АПАТИНСКИ ПУТ</t>
  </si>
  <si>
    <t>194/2</t>
  </si>
  <si>
    <t>ЈОСИФА МАРИНКОВИЋ</t>
  </si>
  <si>
    <t>195/1</t>
  </si>
  <si>
    <t>3088/2</t>
  </si>
  <si>
    <t>3087/4</t>
  </si>
  <si>
    <t>3087/5</t>
  </si>
  <si>
    <t>3087/6</t>
  </si>
  <si>
    <t>3088/1</t>
  </si>
  <si>
    <t>3088/4</t>
  </si>
  <si>
    <t>6427/3</t>
  </si>
  <si>
    <t>ИВАНА АНТУНОВИЋА</t>
  </si>
  <si>
    <t>6427/4</t>
  </si>
  <si>
    <t>6512/2</t>
  </si>
  <si>
    <t>ЈОСИЋКО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</si>
  <si>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</si>
  <si>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</si>
  <si>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</si>
  <si>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</si>
  <si>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</si>
  <si>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</si>
  <si>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</si>
  <si>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</si>
  <si>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</si>
  <si>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</si>
  <si>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</si>
  <si>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7927/7</t>
  </si>
  <si>
    <t>ИНДУСТРИЈСКА ЗОНА СОМБОР</t>
  </si>
  <si>
    <t>7937/1</t>
  </si>
  <si>
    <t>8730/3</t>
  </si>
  <si>
    <t>8730/4</t>
  </si>
  <si>
    <t>8738/2</t>
  </si>
  <si>
    <t>УРОША ПРЕДИЋА</t>
  </si>
  <si>
    <t>8739/2</t>
  </si>
  <si>
    <t>8756/8</t>
  </si>
  <si>
    <t>8756/10</t>
  </si>
  <si>
    <t>8756/11</t>
  </si>
  <si>
    <t>8756/12</t>
  </si>
  <si>
    <t>8756/13</t>
  </si>
  <si>
    <t>8761/2</t>
  </si>
  <si>
    <t>8761/3</t>
  </si>
  <si>
    <t>9095/1</t>
  </si>
  <si>
    <t>НЕЗНАНОГ ЈУНАКА</t>
  </si>
  <si>
    <t>9095/2</t>
  </si>
  <si>
    <t>9095/4</t>
  </si>
  <si>
    <t>9095/5</t>
  </si>
  <si>
    <t>9095/6</t>
  </si>
  <si>
    <t>9095/7</t>
  </si>
  <si>
    <t>9332/2</t>
  </si>
  <si>
    <t>СТАПАРСКИ ПУТ</t>
  </si>
  <si>
    <t>9373/8</t>
  </si>
  <si>
    <t>9373/9</t>
  </si>
  <si>
    <t>9375/2</t>
  </si>
  <si>
    <t>9376/2</t>
  </si>
  <si>
    <t>9405/8</t>
  </si>
  <si>
    <t>9406/4</t>
  </si>
  <si>
    <t>9449/1</t>
  </si>
  <si>
    <t>9449/2</t>
  </si>
  <si>
    <t>9504/6</t>
  </si>
  <si>
    <t>РОКОВАЧКИ ПУТ</t>
  </si>
  <si>
    <t>9504/7</t>
  </si>
  <si>
    <t>9567/6</t>
  </si>
  <si>
    <t>РОКОВЦИ</t>
  </si>
  <si>
    <t>9567/8</t>
  </si>
  <si>
    <t>9567/9</t>
  </si>
  <si>
    <t>9567/10</t>
  </si>
  <si>
    <t>9571/1</t>
  </si>
  <si>
    <t>9571/2</t>
  </si>
  <si>
    <t>9571/3</t>
  </si>
  <si>
    <t>9571/4</t>
  </si>
  <si>
    <t>9571/5</t>
  </si>
  <si>
    <t>9573/9</t>
  </si>
  <si>
    <t>9834/2</t>
  </si>
  <si>
    <t>9844/3</t>
  </si>
  <si>
    <t>9953/1</t>
  </si>
  <si>
    <t>9953/2</t>
  </si>
  <si>
    <t>9953/3</t>
  </si>
  <si>
    <t>СТАНИШИЋ</t>
  </si>
  <si>
    <t xml:space="preserve"> 3447</t>
  </si>
  <si>
    <t>235</t>
  </si>
  <si>
    <t>АЛЕКСЕ ШАНТИЋА</t>
  </si>
  <si>
    <t>694/1</t>
  </si>
  <si>
    <t>695</t>
  </si>
  <si>
    <t>КАРАЂОРЂЕВА</t>
  </si>
  <si>
    <t>696</t>
  </si>
  <si>
    <t>752/2</t>
  </si>
  <si>
    <t>1254</t>
  </si>
  <si>
    <t>ЛИВАДА 2.класе</t>
  </si>
  <si>
    <t>1268</t>
  </si>
  <si>
    <t>1277</t>
  </si>
  <si>
    <t>2092</t>
  </si>
  <si>
    <t>МАРКА КРАЉЕВИЋА</t>
  </si>
  <si>
    <t>2118/1</t>
  </si>
  <si>
    <t>СТАПАР</t>
  </si>
  <si>
    <t xml:space="preserve">  599</t>
  </si>
  <si>
    <t>115</t>
  </si>
  <si>
    <t>ЈОВАНА ЦВИЈИЋА</t>
  </si>
  <si>
    <t>СВЕТОЗАР МИЛЕТИЋ</t>
  </si>
  <si>
    <t xml:space="preserve"> 2757</t>
  </si>
  <si>
    <t>801/2</t>
  </si>
  <si>
    <t>СОМБОРСКА</t>
  </si>
  <si>
    <t>ТЕЛЕЧКА</t>
  </si>
  <si>
    <t xml:space="preserve"> 2327</t>
  </si>
  <si>
    <t>1131</t>
  </si>
  <si>
    <t>1132</t>
  </si>
  <si>
    <t>1133</t>
  </si>
  <si>
    <t>1472</t>
  </si>
  <si>
    <t>СВЕТОЗАРА МАРКОВИЋА</t>
  </si>
  <si>
    <t>1473</t>
  </si>
  <si>
    <t>1481</t>
  </si>
  <si>
    <t>СОМБОР 2</t>
  </si>
  <si>
    <t xml:space="preserve"> 8531</t>
  </si>
  <si>
    <t>13210</t>
  </si>
  <si>
    <t>БИЛИЋ НАСЕЉЕ</t>
  </si>
  <si>
    <t xml:space="preserve"> 8902</t>
  </si>
  <si>
    <t>10453/2</t>
  </si>
  <si>
    <t>СУБОТИЧКИ ПУТ</t>
  </si>
  <si>
    <t>10488</t>
  </si>
  <si>
    <t>Л.ВУКИЧЕВИЋА</t>
  </si>
  <si>
    <t>10499</t>
  </si>
  <si>
    <t>10500</t>
  </si>
  <si>
    <t>10512</t>
  </si>
  <si>
    <t>БОШКА ВРЕБАЛОВА</t>
  </si>
  <si>
    <t>10513</t>
  </si>
  <si>
    <t>10514</t>
  </si>
  <si>
    <t>10515</t>
  </si>
  <si>
    <t>10516</t>
  </si>
  <si>
    <t>10517</t>
  </si>
  <si>
    <t>10520</t>
  </si>
  <si>
    <t>10521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</si>
  <si>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</si>
  <si>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</si>
  <si>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</si>
  <si>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</si>
  <si>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</si>
  <si>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</si>
  <si>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</si>
  <si>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</si>
  <si>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</si>
  <si>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10558</t>
  </si>
  <si>
    <t>10559</t>
  </si>
  <si>
    <t>10560</t>
  </si>
  <si>
    <t>10561</t>
  </si>
  <si>
    <t>10562</t>
  </si>
  <si>
    <t>10563</t>
  </si>
  <si>
    <t>10564</t>
  </si>
  <si>
    <t>СТАРИНЕ НОВАКА</t>
  </si>
  <si>
    <t>10963/1</t>
  </si>
  <si>
    <t>7.КРАЈИШКЕ БРИГАДЕ</t>
  </si>
  <si>
    <t>10963/2</t>
  </si>
  <si>
    <t>10963/3</t>
  </si>
  <si>
    <t>11020</t>
  </si>
  <si>
    <t>11021</t>
  </si>
  <si>
    <t>11547</t>
  </si>
  <si>
    <t>11563</t>
  </si>
  <si>
    <t>11010</t>
  </si>
  <si>
    <t>11013</t>
  </si>
  <si>
    <t>11014</t>
  </si>
  <si>
    <t>11015</t>
  </si>
  <si>
    <t>11016</t>
  </si>
  <si>
    <t>11017</t>
  </si>
  <si>
    <t>11018</t>
  </si>
  <si>
    <t>11019</t>
  </si>
  <si>
    <t>СЛАВКА РАДАНОВА НОВА-17</t>
  </si>
  <si>
    <t>11193/18</t>
  </si>
  <si>
    <t>11193/19</t>
  </si>
  <si>
    <t>11284</t>
  </si>
  <si>
    <t>11482</t>
  </si>
  <si>
    <t>БАЛКАНСКА</t>
  </si>
  <si>
    <t>11529</t>
  </si>
  <si>
    <t>11551</t>
  </si>
  <si>
    <t>11581</t>
  </si>
  <si>
    <t>НИКОЛЕ ПРЕДОЈЕВИЋА</t>
  </si>
  <si>
    <t>16719</t>
  </si>
  <si>
    <t>МИЛЧИЋ НАСЕЉЕ</t>
  </si>
  <si>
    <t>20145</t>
  </si>
  <si>
    <t>ШИКАРА НАСЕЉЕ</t>
  </si>
  <si>
    <t>20146</t>
  </si>
  <si>
    <t>20147</t>
  </si>
  <si>
    <t>20167</t>
  </si>
  <si>
    <t>21235</t>
  </si>
  <si>
    <t>ЛЕНИЈА НАСЕЉЕ</t>
  </si>
  <si>
    <t>21236</t>
  </si>
  <si>
    <t>21303</t>
  </si>
  <si>
    <t>ТРЕПЧА НАСЕЉЕ</t>
  </si>
  <si>
    <t>21992/1</t>
  </si>
  <si>
    <t>22411</t>
  </si>
  <si>
    <t>ГРАДИНА НАСЕЉЕ</t>
  </si>
  <si>
    <t>23736/4</t>
  </si>
  <si>
    <t>ЦЕНТРАЛА НАСЕЉЕ</t>
  </si>
  <si>
    <t>23741/1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</si>
  <si>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</si>
  <si>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</si>
  <si>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</si>
  <si>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</si>
  <si>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</si>
  <si>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</si>
  <si>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</si>
  <si>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</si>
  <si>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</si>
  <si>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</si>
  <si>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23753/10</t>
  </si>
  <si>
    <t>23753/12</t>
  </si>
  <si>
    <t>23756/1</t>
  </si>
  <si>
    <t>23756/2</t>
  </si>
  <si>
    <t>23756/3</t>
  </si>
  <si>
    <t>23756/4</t>
  </si>
  <si>
    <t>23757/1</t>
  </si>
  <si>
    <t>23757/2</t>
  </si>
  <si>
    <t>23757/3</t>
  </si>
  <si>
    <t>23757/4</t>
  </si>
  <si>
    <t>23757/5</t>
  </si>
  <si>
    <t>Почетна цена (Еур)</t>
  </si>
  <si>
    <t>Почетна цена (Дин)</t>
  </si>
  <si>
    <t>Депозит (Дин) (50%)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</si>
</sst>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0" fillId="0" borderId="5" xfId="0" applyFill="1" applyBorder="1"/>
    <xf numFmtId="0" fontId="0" fillId="0" borderId="5" xfId="0" applyBorder="1"/>
    <xf numFmtId="0" fontId="0" fillId="0" borderId="0" xfId="0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2" borderId="5" xfId="0" applyFill="1" applyBorder="1"/>
    <xf numFmtId="164" fontId="0" fillId="0" borderId="3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6" xfId="0" applyFill="1" applyBorder="1"/>
    <xf numFmtId="0" fontId="0" fillId="0" borderId="7" xfId="0" applyBorder="1"/>
    <xf numFmtId="0" fontId="0" fillId="0" borderId="6" xfId="0" applyFill="1" applyBorder="1"/>
    <xf numFmtId="0" fontId="0" fillId="0" borderId="6" xfId="0" applyBorder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/>
    <xf numFmtId="164" fontId="0" fillId="0" borderId="5" xfId="0" applyNumberForma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0" xfId="0" applyBorder="1" applyAlignment="1">
      <alignment vertical="center"/>
    </xf>
    <xf numFmtId="0" fontId="0" fillId="2" borderId="3" xfId="0" applyFill="1" applyBorder="1" applyAlignment="1"/>
    <xf numFmtId="0" fontId="0" fillId="0" borderId="6" xfId="0" applyBorder="1" applyAlignment="1"/>
    <xf numFmtId="2" fontId="1" fillId="2" borderId="3" xfId="0" applyNumberFormat="1" applyFont="1" applyFill="1" applyBorder="1" applyAlignment="1"/>
    <xf numFmtId="4" fontId="1" fillId="2" borderId="3" xfId="0" applyNumberFormat="1" applyFont="1" applyFill="1" applyBorder="1" applyAlignment="1"/>
    <xf numFmtId="0" fontId="0" fillId="0" borderId="6" xfId="0" applyFill="1" applyBorder="1" applyAlignment="1"/>
    <xf numFmtId="164" fontId="0" fillId="0" borderId="0" xfId="0" applyNumberFormat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3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9"/>
  <sheetViews>
    <sheetView tabSelected="1" topLeftCell="A397" workbookViewId="0">
      <selection activeCell="K436" sqref="K436"/>
    </sheetView>
  </sheetViews>
  <sheetFormatPr defaultRowHeight="15"/>
  <cols>
    <col min="1" max="1" width="20" bestFit="1" customWidth="1"/>
    <col min="2" max="2" width="18.140625" customWidth="1"/>
    <col min="3" max="3" width="15.85546875" customWidth="1"/>
    <col min="4" max="4" width="30.28515625" bestFit="1" customWidth="1"/>
    <col min="5" max="5" width="25.5703125" bestFit="1" customWidth="1"/>
    <col min="6" max="6" width="13.7109375" customWidth="1"/>
    <col min="7" max="7" width="21.7109375" customWidth="1"/>
    <col min="9" max="10" width="10.140625" bestFit="1" customWidth="1"/>
    <col min="12" max="12" width="27.85546875" style="13" bestFit="1" customWidth="1"/>
    <col min="13" max="13" width="9.5703125" bestFit="1" customWidth="1"/>
  </cols>
  <sheetData>
    <row r="1" spans="1:13" ht="45">
      <c r="A1" s="34" t="s">
        <v>0</v>
      </c>
      <c r="B1" s="57" t="s">
        <v>1</v>
      </c>
      <c r="C1" s="58" t="s">
        <v>2</v>
      </c>
      <c r="D1" s="34" t="s">
        <v>3</v>
      </c>
      <c r="E1" s="57" t="s">
        <v>4</v>
      </c>
      <c r="F1" s="34" t="s">
        <v>5</v>
      </c>
      <c r="G1" s="34" t="s">
        <v>6</v>
      </c>
      <c r="H1" s="36" t="s">
        <v>515</v>
      </c>
      <c r="I1" s="37" t="s">
        <v>516</v>
      </c>
      <c r="J1" s="37" t="s">
        <v>517</v>
      </c>
      <c r="K1" s="34" t="s">
        <v>7</v>
      </c>
      <c r="L1" s="50"/>
      <c r="M1" s="35">
        <v>117.3</v>
      </c>
    </row>
    <row r="2" spans="1:13">
      <c r="A2" s="5" t="s">
        <v>8</v>
      </c>
      <c r="B2" s="2" t="s">
        <v>9</v>
      </c>
      <c r="C2" s="3" t="s">
        <v>10</v>
      </c>
      <c r="D2" s="1" t="s">
        <v>11</v>
      </c>
      <c r="E2" s="2" t="s">
        <v>12</v>
      </c>
      <c r="F2" s="1">
        <v>0.1371</v>
      </c>
      <c r="G2" s="4">
        <f>F2</f>
        <v>0.1371</v>
      </c>
      <c r="H2" s="6">
        <f>G2*281.94</f>
        <v>38.653973999999998</v>
      </c>
      <c r="I2" s="7">
        <f>+H2*$M$1</f>
        <v>4534.1111501999994</v>
      </c>
      <c r="J2" s="7">
        <f>I2/2</f>
        <v>2267.0555750999997</v>
      </c>
      <c r="K2" s="4">
        <v>1</v>
      </c>
    </row>
    <row r="3" spans="1:13">
      <c r="A3" s="5" t="s">
        <v>8</v>
      </c>
      <c r="B3" s="2" t="s">
        <v>9</v>
      </c>
      <c r="C3" s="3" t="s">
        <v>13</v>
      </c>
      <c r="D3" s="1" t="s">
        <v>14</v>
      </c>
      <c r="E3" s="2" t="s">
        <v>15</v>
      </c>
      <c r="F3" s="1">
        <v>0.46810000000000002</v>
      </c>
      <c r="G3" s="4">
        <f>F3</f>
        <v>0.46810000000000002</v>
      </c>
      <c r="H3" s="6">
        <f>G3*71.27</f>
        <v>33.361486999999997</v>
      </c>
      <c r="I3" s="7">
        <f>+H3*$M$1</f>
        <v>3913.3024250999997</v>
      </c>
      <c r="J3" s="7">
        <f>I3/2</f>
        <v>1956.6512125499999</v>
      </c>
      <c r="K3" s="4">
        <v>2</v>
      </c>
      <c r="M3" s="120"/>
    </row>
    <row r="4" spans="1:13">
      <c r="A4" s="69" t="s">
        <v>16</v>
      </c>
      <c r="B4" s="72" t="s">
        <v>17</v>
      </c>
      <c r="C4" s="8" t="s">
        <v>18</v>
      </c>
      <c r="D4" s="72" t="s">
        <v>19</v>
      </c>
      <c r="E4" s="9" t="s">
        <v>20</v>
      </c>
      <c r="F4" s="10">
        <v>7.1599999999999997E-2</v>
      </c>
      <c r="G4" s="78">
        <f>SUM(F4:F6)</f>
        <v>1.2416999999999998</v>
      </c>
      <c r="H4" s="93">
        <f>G4*356.34</f>
        <v>442.46737799999988</v>
      </c>
      <c r="I4" s="84">
        <f>+H4*$M$1</f>
        <v>51901.423439399987</v>
      </c>
      <c r="J4" s="84">
        <f>I4/2</f>
        <v>25950.711719699993</v>
      </c>
      <c r="K4" s="78">
        <v>1</v>
      </c>
    </row>
    <row r="5" spans="1:13">
      <c r="A5" s="70"/>
      <c r="B5" s="73"/>
      <c r="C5" s="99" t="s">
        <v>21</v>
      </c>
      <c r="D5" s="73"/>
      <c r="E5" s="73" t="s">
        <v>22</v>
      </c>
      <c r="F5" s="101">
        <v>1.1700999999999999</v>
      </c>
      <c r="G5" s="79"/>
      <c r="H5" s="94"/>
      <c r="I5" s="85"/>
      <c r="J5" s="85"/>
      <c r="K5" s="79"/>
    </row>
    <row r="6" spans="1:13">
      <c r="A6" s="71"/>
      <c r="B6" s="74"/>
      <c r="C6" s="100"/>
      <c r="D6" s="74"/>
      <c r="E6" s="74"/>
      <c r="F6" s="102"/>
      <c r="G6" s="80"/>
      <c r="H6" s="98"/>
      <c r="I6" s="86"/>
      <c r="J6" s="86"/>
      <c r="K6" s="80"/>
    </row>
    <row r="7" spans="1:13">
      <c r="A7" s="69" t="s">
        <v>16</v>
      </c>
      <c r="B7" s="72" t="s">
        <v>17</v>
      </c>
      <c r="C7" s="8" t="s">
        <v>23</v>
      </c>
      <c r="D7" s="72" t="s">
        <v>14</v>
      </c>
      <c r="E7" s="9" t="s">
        <v>22</v>
      </c>
      <c r="F7" s="10">
        <v>0.2636</v>
      </c>
      <c r="G7" s="78">
        <f>SUM(F7:F9)</f>
        <v>0.4546</v>
      </c>
      <c r="H7" s="93">
        <f>G7*356.34</f>
        <v>161.992164</v>
      </c>
      <c r="I7" s="84">
        <f>+H7*$M$1</f>
        <v>19001.680837200001</v>
      </c>
      <c r="J7" s="84">
        <f>I7/2</f>
        <v>9500.8404186000007</v>
      </c>
      <c r="K7" s="78">
        <v>2</v>
      </c>
    </row>
    <row r="8" spans="1:13">
      <c r="A8" s="70"/>
      <c r="B8" s="73"/>
      <c r="C8" s="99" t="s">
        <v>24</v>
      </c>
      <c r="D8" s="73"/>
      <c r="E8" s="73" t="s">
        <v>22</v>
      </c>
      <c r="F8" s="104">
        <v>0.191</v>
      </c>
      <c r="G8" s="79"/>
      <c r="H8" s="94"/>
      <c r="I8" s="85"/>
      <c r="J8" s="85"/>
      <c r="K8" s="79"/>
    </row>
    <row r="9" spans="1:13">
      <c r="A9" s="71"/>
      <c r="B9" s="74"/>
      <c r="C9" s="100"/>
      <c r="D9" s="74"/>
      <c r="E9" s="74"/>
      <c r="F9" s="113"/>
      <c r="G9" s="80"/>
      <c r="H9" s="98"/>
      <c r="I9" s="86"/>
      <c r="J9" s="86"/>
      <c r="K9" s="80"/>
    </row>
    <row r="10" spans="1:13">
      <c r="A10" s="5" t="s">
        <v>16</v>
      </c>
      <c r="B10" s="2" t="s">
        <v>17</v>
      </c>
      <c r="C10" s="3" t="s">
        <v>25</v>
      </c>
      <c r="D10" s="1" t="s">
        <v>14</v>
      </c>
      <c r="E10" s="2" t="s">
        <v>22</v>
      </c>
      <c r="F10" s="1">
        <v>0.29849999999999999</v>
      </c>
      <c r="G10" s="4">
        <f>F10</f>
        <v>0.29849999999999999</v>
      </c>
      <c r="H10" s="6">
        <f>G10*356.34</f>
        <v>106.36748999999999</v>
      </c>
      <c r="I10" s="7">
        <f>+H10*$M$1</f>
        <v>12476.906576999998</v>
      </c>
      <c r="J10" s="7">
        <f>I10/2</f>
        <v>6238.453288499999</v>
      </c>
      <c r="K10" s="4">
        <v>3</v>
      </c>
    </row>
    <row r="11" spans="1:13">
      <c r="A11" s="5" t="s">
        <v>16</v>
      </c>
      <c r="B11" s="2" t="s">
        <v>17</v>
      </c>
      <c r="C11" s="3" t="s">
        <v>26</v>
      </c>
      <c r="D11" s="1" t="s">
        <v>14</v>
      </c>
      <c r="E11" s="2" t="s">
        <v>22</v>
      </c>
      <c r="F11" s="1">
        <v>0.30520000000000003</v>
      </c>
      <c r="G11" s="4">
        <f>F11</f>
        <v>0.30520000000000003</v>
      </c>
      <c r="H11" s="6">
        <f>G11*356.34</f>
        <v>108.75496800000001</v>
      </c>
      <c r="I11" s="7">
        <f>+H11*$M$1</f>
        <v>12756.957746399999</v>
      </c>
      <c r="J11" s="7">
        <f>I11/2</f>
        <v>6378.4788731999997</v>
      </c>
      <c r="K11" s="4">
        <v>4</v>
      </c>
    </row>
    <row r="12" spans="1:13">
      <c r="A12" s="5" t="s">
        <v>16</v>
      </c>
      <c r="B12" s="2" t="s">
        <v>17</v>
      </c>
      <c r="C12" s="3" t="s">
        <v>27</v>
      </c>
      <c r="D12" s="1" t="s">
        <v>14</v>
      </c>
      <c r="E12" s="2" t="s">
        <v>22</v>
      </c>
      <c r="F12" s="1">
        <v>0.28889999999999999</v>
      </c>
      <c r="G12" s="4">
        <f>F12</f>
        <v>0.28889999999999999</v>
      </c>
      <c r="H12" s="6">
        <f>G12*356.34</f>
        <v>102.94662599999999</v>
      </c>
      <c r="I12" s="7">
        <f>+H12*$M$1</f>
        <v>12075.639229799999</v>
      </c>
      <c r="J12" s="7">
        <f>I12/2</f>
        <v>6037.8196148999996</v>
      </c>
      <c r="K12" s="4">
        <v>5</v>
      </c>
    </row>
    <row r="13" spans="1:13">
      <c r="A13" s="69" t="s">
        <v>16</v>
      </c>
      <c r="B13" s="72" t="s">
        <v>17</v>
      </c>
      <c r="C13" s="8" t="s">
        <v>28</v>
      </c>
      <c r="D13" s="10" t="s">
        <v>14</v>
      </c>
      <c r="E13" s="9" t="s">
        <v>20</v>
      </c>
      <c r="F13" s="10">
        <v>3.4099999999999998E-2</v>
      </c>
      <c r="G13" s="78">
        <f>SUM(F13:F15)</f>
        <v>0.25840000000000002</v>
      </c>
      <c r="H13" s="93">
        <f>G13*356.34</f>
        <v>92.078255999999996</v>
      </c>
      <c r="I13" s="84">
        <f>+H13*$M$1</f>
        <v>10800.779428799999</v>
      </c>
      <c r="J13" s="84">
        <f>I13/2</f>
        <v>5400.3897143999993</v>
      </c>
      <c r="K13" s="78">
        <v>6</v>
      </c>
    </row>
    <row r="14" spans="1:13">
      <c r="A14" s="70"/>
      <c r="B14" s="73"/>
      <c r="C14" s="99" t="s">
        <v>29</v>
      </c>
      <c r="D14" s="73" t="s">
        <v>30</v>
      </c>
      <c r="E14" s="73" t="s">
        <v>22</v>
      </c>
      <c r="F14" s="101">
        <v>0.2243</v>
      </c>
      <c r="G14" s="79"/>
      <c r="H14" s="94"/>
      <c r="I14" s="85"/>
      <c r="J14" s="85"/>
      <c r="K14" s="79"/>
    </row>
    <row r="15" spans="1:13">
      <c r="A15" s="71"/>
      <c r="B15" s="74"/>
      <c r="C15" s="100"/>
      <c r="D15" s="74"/>
      <c r="E15" s="74"/>
      <c r="F15" s="102"/>
      <c r="G15" s="80"/>
      <c r="H15" s="98"/>
      <c r="I15" s="86"/>
      <c r="J15" s="86"/>
      <c r="K15" s="80"/>
    </row>
    <row r="16" spans="1:13">
      <c r="A16" s="5" t="s">
        <v>16</v>
      </c>
      <c r="B16" s="2" t="s">
        <v>17</v>
      </c>
      <c r="C16" s="3" t="s">
        <v>31</v>
      </c>
      <c r="D16" s="1" t="s">
        <v>30</v>
      </c>
      <c r="E16" s="2" t="s">
        <v>22</v>
      </c>
      <c r="F16" s="1">
        <v>0.2059</v>
      </c>
      <c r="G16" s="4">
        <f>F16</f>
        <v>0.2059</v>
      </c>
      <c r="H16" s="6">
        <f>G16*356.34</f>
        <v>73.370405999999988</v>
      </c>
      <c r="I16" s="7">
        <f t="shared" ref="I16:I21" si="0">+H16*$M$1</f>
        <v>8606.3486237999987</v>
      </c>
      <c r="J16" s="7">
        <f t="shared" ref="J16:J21" si="1">I16/2</f>
        <v>4303.1743118999993</v>
      </c>
      <c r="K16" s="4">
        <v>7</v>
      </c>
    </row>
    <row r="17" spans="1:13">
      <c r="A17" s="5" t="s">
        <v>16</v>
      </c>
      <c r="B17" s="2" t="s">
        <v>17</v>
      </c>
      <c r="C17" s="3" t="s">
        <v>32</v>
      </c>
      <c r="D17" s="1" t="s">
        <v>33</v>
      </c>
      <c r="E17" s="2" t="s">
        <v>22</v>
      </c>
      <c r="F17" s="1">
        <v>6.3600000000000004E-2</v>
      </c>
      <c r="G17" s="4">
        <f>F17</f>
        <v>6.3600000000000004E-2</v>
      </c>
      <c r="H17" s="6">
        <f>G17*356.34</f>
        <v>22.663224</v>
      </c>
      <c r="I17" s="7">
        <f t="shared" si="0"/>
        <v>2658.3961752</v>
      </c>
      <c r="J17" s="7">
        <f t="shared" si="1"/>
        <v>1329.1980876</v>
      </c>
      <c r="K17" s="4">
        <v>8</v>
      </c>
    </row>
    <row r="18" spans="1:13">
      <c r="A18" s="5" t="s">
        <v>16</v>
      </c>
      <c r="B18" s="2" t="s">
        <v>17</v>
      </c>
      <c r="C18" s="3" t="s">
        <v>34</v>
      </c>
      <c r="D18" s="1" t="s">
        <v>33</v>
      </c>
      <c r="E18" s="2" t="s">
        <v>35</v>
      </c>
      <c r="F18" s="1">
        <v>1.2706999999999999</v>
      </c>
      <c r="G18" s="4">
        <f>F18</f>
        <v>1.2706999999999999</v>
      </c>
      <c r="H18" s="6">
        <f>G18*63.44</f>
        <v>80.613208</v>
      </c>
      <c r="I18" s="7">
        <f t="shared" si="0"/>
        <v>9455.9292984000003</v>
      </c>
      <c r="J18" s="7">
        <f t="shared" si="1"/>
        <v>4727.9646492000002</v>
      </c>
      <c r="K18" s="4">
        <v>9</v>
      </c>
    </row>
    <row r="19" spans="1:13">
      <c r="A19" s="5" t="s">
        <v>16</v>
      </c>
      <c r="B19" s="2" t="s">
        <v>17</v>
      </c>
      <c r="C19" s="3" t="s">
        <v>37</v>
      </c>
      <c r="D19" s="1" t="s">
        <v>14</v>
      </c>
      <c r="E19" s="2" t="s">
        <v>38</v>
      </c>
      <c r="F19" s="15">
        <v>8.2000000000000003E-2</v>
      </c>
      <c r="G19" s="16">
        <f>F19</f>
        <v>8.2000000000000003E-2</v>
      </c>
      <c r="H19" s="6">
        <f>G19*56.39</f>
        <v>4.6239800000000004</v>
      </c>
      <c r="I19" s="7">
        <f t="shared" si="0"/>
        <v>542.39285400000006</v>
      </c>
      <c r="J19" s="7">
        <f t="shared" si="1"/>
        <v>271.19642700000003</v>
      </c>
      <c r="K19" s="4">
        <v>10</v>
      </c>
    </row>
    <row r="20" spans="1:13">
      <c r="A20" s="5" t="s">
        <v>16</v>
      </c>
      <c r="B20" s="2" t="s">
        <v>17</v>
      </c>
      <c r="C20" s="3" t="s">
        <v>39</v>
      </c>
      <c r="D20" s="1" t="s">
        <v>40</v>
      </c>
      <c r="E20" s="2" t="s">
        <v>41</v>
      </c>
      <c r="F20" s="1">
        <v>3.6499999999999998E-2</v>
      </c>
      <c r="G20" s="4">
        <f>F20</f>
        <v>3.6499999999999998E-2</v>
      </c>
      <c r="H20" s="6">
        <f>G20*317.18</f>
        <v>11.577069999999999</v>
      </c>
      <c r="I20" s="7">
        <f t="shared" si="0"/>
        <v>1357.9903109999998</v>
      </c>
      <c r="J20" s="7">
        <f t="shared" si="1"/>
        <v>678.9951554999999</v>
      </c>
      <c r="K20" s="4">
        <v>11</v>
      </c>
    </row>
    <row r="21" spans="1:13">
      <c r="A21" s="69" t="s">
        <v>16</v>
      </c>
      <c r="B21" s="72" t="s">
        <v>17</v>
      </c>
      <c r="C21" s="8" t="s">
        <v>42</v>
      </c>
      <c r="D21" s="72" t="s">
        <v>43</v>
      </c>
      <c r="E21" s="9" t="s">
        <v>41</v>
      </c>
      <c r="F21" s="10">
        <v>3.0599999999999999E-2</v>
      </c>
      <c r="G21" s="78">
        <f>SUM(F21:F23)</f>
        <v>6.08E-2</v>
      </c>
      <c r="H21" s="93">
        <f>G21*317.18</f>
        <v>19.284544</v>
      </c>
      <c r="I21" s="84">
        <f t="shared" si="0"/>
        <v>2262.0770112</v>
      </c>
      <c r="J21" s="84">
        <f t="shared" si="1"/>
        <v>1131.0385056</v>
      </c>
      <c r="K21" s="78">
        <v>12</v>
      </c>
    </row>
    <row r="22" spans="1:13">
      <c r="A22" s="70"/>
      <c r="B22" s="73"/>
      <c r="C22" s="99" t="s">
        <v>44</v>
      </c>
      <c r="D22" s="73"/>
      <c r="E22" s="73" t="s">
        <v>41</v>
      </c>
      <c r="F22" s="101">
        <v>3.0200000000000001E-2</v>
      </c>
      <c r="G22" s="79"/>
      <c r="H22" s="94"/>
      <c r="I22" s="85"/>
      <c r="J22" s="85"/>
      <c r="K22" s="79"/>
    </row>
    <row r="23" spans="1:13">
      <c r="A23" s="71"/>
      <c r="B23" s="74"/>
      <c r="C23" s="100"/>
      <c r="D23" s="74"/>
      <c r="E23" s="74"/>
      <c r="F23" s="102"/>
      <c r="G23" s="80"/>
      <c r="H23" s="98"/>
      <c r="I23" s="86"/>
      <c r="J23" s="86"/>
      <c r="K23" s="80"/>
    </row>
    <row r="24" spans="1:13">
      <c r="A24" s="5" t="s">
        <v>16</v>
      </c>
      <c r="B24" s="2" t="s">
        <v>17</v>
      </c>
      <c r="C24" s="3" t="s">
        <v>45</v>
      </c>
      <c r="D24" s="1" t="s">
        <v>46</v>
      </c>
      <c r="E24" s="2" t="s">
        <v>38</v>
      </c>
      <c r="F24" s="15">
        <v>6.3419999999999996</v>
      </c>
      <c r="G24" s="16">
        <f>F24</f>
        <v>6.3419999999999996</v>
      </c>
      <c r="H24" s="6">
        <f>G24*56.39</f>
        <v>357.62538000000001</v>
      </c>
      <c r="I24" s="7">
        <f>+H24*$M$1</f>
        <v>41949.457073999998</v>
      </c>
      <c r="J24" s="7">
        <f>I24/2</f>
        <v>20974.728536999999</v>
      </c>
      <c r="K24" s="4">
        <v>13</v>
      </c>
    </row>
    <row r="25" spans="1:13">
      <c r="A25" s="5" t="s">
        <v>16</v>
      </c>
      <c r="B25" s="2" t="s">
        <v>17</v>
      </c>
      <c r="C25" s="3" t="s">
        <v>47</v>
      </c>
      <c r="D25" s="1" t="s">
        <v>14</v>
      </c>
      <c r="E25" s="2" t="s">
        <v>38</v>
      </c>
      <c r="F25" s="15">
        <v>4.3150000000000004</v>
      </c>
      <c r="G25" s="16">
        <f>F25</f>
        <v>4.3150000000000004</v>
      </c>
      <c r="H25" s="6">
        <f>G25*56.39</f>
        <v>243.32285000000002</v>
      </c>
      <c r="I25" s="7">
        <f>+H25*$M$1</f>
        <v>28541.770305000002</v>
      </c>
      <c r="J25" s="7">
        <f>I25/2</f>
        <v>14270.885152500001</v>
      </c>
      <c r="K25" s="4">
        <v>14</v>
      </c>
    </row>
    <row r="26" spans="1:13">
      <c r="A26" s="5" t="s">
        <v>16</v>
      </c>
      <c r="B26" s="2" t="s">
        <v>17</v>
      </c>
      <c r="C26" s="3" t="s">
        <v>49</v>
      </c>
      <c r="D26" s="1" t="s">
        <v>50</v>
      </c>
      <c r="E26" s="2" t="s">
        <v>41</v>
      </c>
      <c r="F26" s="15">
        <v>0.108</v>
      </c>
      <c r="G26" s="16">
        <f t="shared" ref="G26:G31" si="2">F26</f>
        <v>0.108</v>
      </c>
      <c r="H26" s="6">
        <f>G26*317.18</f>
        <v>34.25544</v>
      </c>
      <c r="I26" s="7">
        <f t="shared" ref="I26:I32" si="3">+H26*$M$1</f>
        <v>4018.1631119999997</v>
      </c>
      <c r="J26" s="7">
        <f t="shared" ref="J26:J32" si="4">I26/2</f>
        <v>2009.0815559999999</v>
      </c>
      <c r="K26" s="4">
        <v>15</v>
      </c>
    </row>
    <row r="27" spans="1:13">
      <c r="A27" s="5" t="s">
        <v>16</v>
      </c>
      <c r="B27" s="2" t="s">
        <v>17</v>
      </c>
      <c r="C27" s="3" t="s">
        <v>51</v>
      </c>
      <c r="D27" s="1" t="s">
        <v>50</v>
      </c>
      <c r="E27" s="2" t="s">
        <v>41</v>
      </c>
      <c r="F27" s="1">
        <v>0.10829999999999999</v>
      </c>
      <c r="G27" s="4">
        <f t="shared" si="2"/>
        <v>0.10829999999999999</v>
      </c>
      <c r="H27" s="6">
        <f>G27*317.18</f>
        <v>34.350594000000001</v>
      </c>
      <c r="I27" s="7">
        <f t="shared" si="3"/>
        <v>4029.3246761999999</v>
      </c>
      <c r="J27" s="7">
        <f t="shared" si="4"/>
        <v>2014.6623380999999</v>
      </c>
      <c r="K27" s="4">
        <v>16</v>
      </c>
    </row>
    <row r="28" spans="1:13">
      <c r="A28" s="5" t="s">
        <v>16</v>
      </c>
      <c r="B28" s="2" t="s">
        <v>17</v>
      </c>
      <c r="C28" s="3" t="s">
        <v>52</v>
      </c>
      <c r="D28" s="1" t="s">
        <v>53</v>
      </c>
      <c r="E28" s="2" t="s">
        <v>22</v>
      </c>
      <c r="F28" s="1">
        <v>8.0699999999999994E-2</v>
      </c>
      <c r="G28" s="4">
        <f t="shared" si="2"/>
        <v>8.0699999999999994E-2</v>
      </c>
      <c r="H28" s="6">
        <f>G28*356.34</f>
        <v>28.756637999999995</v>
      </c>
      <c r="I28" s="7">
        <f t="shared" si="3"/>
        <v>3373.1536373999993</v>
      </c>
      <c r="J28" s="7">
        <f t="shared" si="4"/>
        <v>1686.5768186999996</v>
      </c>
      <c r="K28" s="4">
        <v>17</v>
      </c>
    </row>
    <row r="29" spans="1:13">
      <c r="A29" s="17" t="s">
        <v>16</v>
      </c>
      <c r="B29" t="s">
        <v>17</v>
      </c>
      <c r="C29" s="11" t="s">
        <v>54</v>
      </c>
      <c r="D29" s="12" t="s">
        <v>46</v>
      </c>
      <c r="E29" t="s">
        <v>38</v>
      </c>
      <c r="F29" s="14">
        <v>1.849</v>
      </c>
      <c r="G29" s="47">
        <f t="shared" si="2"/>
        <v>1.849</v>
      </c>
      <c r="H29" s="38">
        <f>G29*56.39</f>
        <v>104.26510999999999</v>
      </c>
      <c r="I29" s="7">
        <f t="shared" si="3"/>
        <v>12230.297402999999</v>
      </c>
      <c r="J29" s="41">
        <f t="shared" si="4"/>
        <v>6115.1487014999993</v>
      </c>
      <c r="K29" s="44">
        <v>18</v>
      </c>
    </row>
    <row r="30" spans="1:13">
      <c r="A30" s="5" t="s">
        <v>16</v>
      </c>
      <c r="B30" s="2" t="s">
        <v>17</v>
      </c>
      <c r="C30" s="3" t="s">
        <v>55</v>
      </c>
      <c r="D30" s="1" t="s">
        <v>53</v>
      </c>
      <c r="E30" s="2" t="s">
        <v>22</v>
      </c>
      <c r="F30" s="1">
        <v>0.5252</v>
      </c>
      <c r="G30" s="4">
        <f t="shared" si="2"/>
        <v>0.5252</v>
      </c>
      <c r="H30" s="6">
        <f>G30*356.34</f>
        <v>187.14976799999999</v>
      </c>
      <c r="I30" s="7">
        <f t="shared" si="3"/>
        <v>21952.667786399998</v>
      </c>
      <c r="J30" s="7">
        <f t="shared" si="4"/>
        <v>10976.333893199999</v>
      </c>
      <c r="K30" s="4">
        <v>19</v>
      </c>
    </row>
    <row r="31" spans="1:13">
      <c r="A31" s="17" t="s">
        <v>16</v>
      </c>
      <c r="B31" t="s">
        <v>17</v>
      </c>
      <c r="C31" s="11" t="s">
        <v>56</v>
      </c>
      <c r="D31" s="12" t="s">
        <v>14</v>
      </c>
      <c r="E31" t="s">
        <v>22</v>
      </c>
      <c r="F31" s="12">
        <v>0.26690000000000003</v>
      </c>
      <c r="G31" s="44">
        <f t="shared" si="2"/>
        <v>0.26690000000000003</v>
      </c>
      <c r="H31" s="38">
        <f>G31*356.34</f>
        <v>95.107146</v>
      </c>
      <c r="I31" s="7">
        <f t="shared" si="3"/>
        <v>11156.0682258</v>
      </c>
      <c r="J31" s="41">
        <f t="shared" si="4"/>
        <v>5578.0341128999999</v>
      </c>
      <c r="K31" s="44">
        <v>20</v>
      </c>
      <c r="L31" s="56"/>
      <c r="M31" s="121"/>
    </row>
    <row r="32" spans="1:13">
      <c r="A32" s="69" t="s">
        <v>57</v>
      </c>
      <c r="B32" s="72" t="s">
        <v>58</v>
      </c>
      <c r="C32" s="8" t="s">
        <v>59</v>
      </c>
      <c r="D32" s="72" t="s">
        <v>60</v>
      </c>
      <c r="E32" s="9" t="s">
        <v>61</v>
      </c>
      <c r="F32" s="18">
        <v>7.0000000000000001E-3</v>
      </c>
      <c r="G32" s="103">
        <f>SUM(F32:F46)</f>
        <v>0.52350000000000008</v>
      </c>
      <c r="H32" s="93">
        <f>G32*391.58</f>
        <v>204.99213000000003</v>
      </c>
      <c r="I32" s="84">
        <f t="shared" si="3"/>
        <v>24045.576849000005</v>
      </c>
      <c r="J32" s="84">
        <f t="shared" si="4"/>
        <v>12022.788424500002</v>
      </c>
      <c r="K32" s="78">
        <v>1</v>
      </c>
    </row>
    <row r="33" spans="1:11">
      <c r="A33" s="70"/>
      <c r="B33" s="73"/>
      <c r="C33" s="11" t="s">
        <v>62</v>
      </c>
      <c r="D33" s="73"/>
      <c r="E33" s="13" t="s">
        <v>61</v>
      </c>
      <c r="F33" s="12">
        <v>4.1099999999999998E-2</v>
      </c>
      <c r="G33" s="79"/>
      <c r="H33" s="94"/>
      <c r="I33" s="85"/>
      <c r="J33" s="85"/>
      <c r="K33" s="79"/>
    </row>
    <row r="34" spans="1:11">
      <c r="A34" s="70"/>
      <c r="B34" s="73"/>
      <c r="C34" s="11" t="s">
        <v>63</v>
      </c>
      <c r="D34" s="73"/>
      <c r="E34" s="13" t="s">
        <v>61</v>
      </c>
      <c r="F34" s="12">
        <v>6.4199999999999993E-2</v>
      </c>
      <c r="G34" s="79"/>
      <c r="H34" s="94"/>
      <c r="I34" s="85"/>
      <c r="J34" s="85"/>
      <c r="K34" s="79"/>
    </row>
    <row r="35" spans="1:11">
      <c r="A35" s="70"/>
      <c r="B35" s="73"/>
      <c r="C35" s="11" t="s">
        <v>64</v>
      </c>
      <c r="D35" s="73"/>
      <c r="E35" s="13" t="s">
        <v>61</v>
      </c>
      <c r="F35" s="12">
        <v>4.02E-2</v>
      </c>
      <c r="G35" s="79"/>
      <c r="H35" s="94"/>
      <c r="I35" s="85"/>
      <c r="J35" s="85"/>
      <c r="K35" s="79"/>
    </row>
    <row r="36" spans="1:11">
      <c r="A36" s="70"/>
      <c r="B36" s="73"/>
      <c r="C36" s="11" t="s">
        <v>65</v>
      </c>
      <c r="D36" s="73"/>
      <c r="E36" s="13" t="s">
        <v>61</v>
      </c>
      <c r="F36" s="12">
        <v>6.4999999999999997E-3</v>
      </c>
      <c r="G36" s="79"/>
      <c r="H36" s="94"/>
      <c r="I36" s="85"/>
      <c r="J36" s="85"/>
      <c r="K36" s="79"/>
    </row>
    <row r="37" spans="1:11">
      <c r="A37" s="70"/>
      <c r="B37" s="73"/>
      <c r="C37" s="11" t="s">
        <v>66</v>
      </c>
      <c r="D37" s="73"/>
      <c r="E37" s="13" t="s">
        <v>61</v>
      </c>
      <c r="F37" s="12">
        <v>7.8200000000000006E-2</v>
      </c>
      <c r="G37" s="79"/>
      <c r="H37" s="94"/>
      <c r="I37" s="85"/>
      <c r="J37" s="85"/>
      <c r="K37" s="79"/>
    </row>
    <row r="38" spans="1:11">
      <c r="A38" s="70"/>
      <c r="B38" s="73"/>
      <c r="C38" s="11" t="s">
        <v>67</v>
      </c>
      <c r="D38" s="73"/>
      <c r="E38" s="13" t="s">
        <v>61</v>
      </c>
      <c r="F38" s="12">
        <v>1.5900000000000001E-2</v>
      </c>
      <c r="G38" s="79"/>
      <c r="H38" s="94"/>
      <c r="I38" s="85"/>
      <c r="J38" s="85"/>
      <c r="K38" s="79"/>
    </row>
    <row r="39" spans="1:11">
      <c r="A39" s="70"/>
      <c r="B39" s="73"/>
      <c r="C39" s="11" t="s">
        <v>68</v>
      </c>
      <c r="D39" s="73"/>
      <c r="E39" s="13" t="s">
        <v>61</v>
      </c>
      <c r="F39" s="12">
        <v>1.34E-2</v>
      </c>
      <c r="G39" s="79"/>
      <c r="H39" s="94"/>
      <c r="I39" s="85"/>
      <c r="J39" s="85"/>
      <c r="K39" s="79"/>
    </row>
    <row r="40" spans="1:11">
      <c r="A40" s="70"/>
      <c r="B40" s="73"/>
      <c r="C40" s="11" t="s">
        <v>69</v>
      </c>
      <c r="D40" s="73"/>
      <c r="E40" s="13" t="s">
        <v>61</v>
      </c>
      <c r="F40" s="12">
        <v>4.9799999999999997E-2</v>
      </c>
      <c r="G40" s="79"/>
      <c r="H40" s="94"/>
      <c r="I40" s="85"/>
      <c r="J40" s="85"/>
      <c r="K40" s="79"/>
    </row>
    <row r="41" spans="1:11">
      <c r="A41" s="70"/>
      <c r="B41" s="73"/>
      <c r="C41" s="11" t="s">
        <v>70</v>
      </c>
      <c r="D41" s="73"/>
      <c r="E41" s="13" t="s">
        <v>61</v>
      </c>
      <c r="F41" s="12">
        <v>6.6500000000000004E-2</v>
      </c>
      <c r="G41" s="79"/>
      <c r="H41" s="94"/>
      <c r="I41" s="85"/>
      <c r="J41" s="85"/>
      <c r="K41" s="79"/>
    </row>
    <row r="42" spans="1:11">
      <c r="A42" s="70"/>
      <c r="B42" s="73"/>
      <c r="C42" s="11" t="s">
        <v>71</v>
      </c>
      <c r="D42" s="73"/>
      <c r="E42" s="13" t="s">
        <v>61</v>
      </c>
      <c r="F42" s="12">
        <v>3.6600000000000001E-2</v>
      </c>
      <c r="G42" s="79"/>
      <c r="H42" s="94"/>
      <c r="I42" s="85"/>
      <c r="J42" s="85"/>
      <c r="K42" s="79"/>
    </row>
    <row r="43" spans="1:11">
      <c r="A43" s="70"/>
      <c r="B43" s="73"/>
      <c r="C43" s="11" t="s">
        <v>72</v>
      </c>
      <c r="D43" s="73"/>
      <c r="E43" s="13" t="s">
        <v>61</v>
      </c>
      <c r="F43" s="12">
        <v>3.8E-3</v>
      </c>
      <c r="G43" s="79"/>
      <c r="H43" s="94"/>
      <c r="I43" s="85"/>
      <c r="J43" s="85"/>
      <c r="K43" s="79"/>
    </row>
    <row r="44" spans="1:11">
      <c r="A44" s="70"/>
      <c r="B44" s="73"/>
      <c r="C44" s="11" t="s">
        <v>73</v>
      </c>
      <c r="D44" s="73"/>
      <c r="E44" s="13" t="s">
        <v>61</v>
      </c>
      <c r="F44" s="12">
        <v>8.3299999999999999E-2</v>
      </c>
      <c r="G44" s="79"/>
      <c r="H44" s="94"/>
      <c r="I44" s="85"/>
      <c r="J44" s="85"/>
      <c r="K44" s="79"/>
    </row>
    <row r="45" spans="1:11">
      <c r="A45" s="70"/>
      <c r="B45" s="73"/>
      <c r="C45" s="99" t="s">
        <v>74</v>
      </c>
      <c r="D45" s="73"/>
      <c r="E45" s="73" t="s">
        <v>61</v>
      </c>
      <c r="F45" s="104">
        <v>1.7000000000000001E-2</v>
      </c>
      <c r="G45" s="79"/>
      <c r="H45" s="94"/>
      <c r="I45" s="85"/>
      <c r="J45" s="85"/>
      <c r="K45" s="79"/>
    </row>
    <row r="46" spans="1:11">
      <c r="A46" s="71"/>
      <c r="B46" s="74"/>
      <c r="C46" s="100"/>
      <c r="D46" s="74"/>
      <c r="E46" s="74"/>
      <c r="F46" s="113"/>
      <c r="G46" s="80"/>
      <c r="H46" s="98"/>
      <c r="I46" s="86"/>
      <c r="J46" s="86"/>
      <c r="K46" s="80"/>
    </row>
    <row r="47" spans="1:11">
      <c r="A47" s="95" t="s">
        <v>57</v>
      </c>
      <c r="B47" s="72" t="s">
        <v>58</v>
      </c>
      <c r="C47" s="8" t="s">
        <v>75</v>
      </c>
      <c r="D47" s="72" t="s">
        <v>60</v>
      </c>
      <c r="E47" s="9" t="s">
        <v>61</v>
      </c>
      <c r="F47" s="18">
        <v>1.6E-2</v>
      </c>
      <c r="G47" s="103">
        <f>SUM(F47:F53)</f>
        <v>0.11549999999999999</v>
      </c>
      <c r="H47" s="93">
        <f>G47*391.58</f>
        <v>45.227489999999996</v>
      </c>
      <c r="I47" s="84">
        <f>+H47*$M$1</f>
        <v>5305.1845769999991</v>
      </c>
      <c r="J47" s="84">
        <f>I47/2</f>
        <v>2652.5922884999995</v>
      </c>
      <c r="K47" s="78">
        <v>2</v>
      </c>
    </row>
    <row r="48" spans="1:11">
      <c r="A48" s="96"/>
      <c r="B48" s="73"/>
      <c r="C48" s="11" t="s">
        <v>76</v>
      </c>
      <c r="D48" s="73"/>
      <c r="E48" s="13" t="s">
        <v>61</v>
      </c>
      <c r="F48" s="12">
        <v>2.9600000000000001E-2</v>
      </c>
      <c r="G48" s="79"/>
      <c r="H48" s="94"/>
      <c r="I48" s="85"/>
      <c r="J48" s="85"/>
      <c r="K48" s="79"/>
    </row>
    <row r="49" spans="1:11">
      <c r="A49" s="96"/>
      <c r="B49" s="73"/>
      <c r="C49" s="11" t="s">
        <v>77</v>
      </c>
      <c r="D49" s="73"/>
      <c r="E49" s="13" t="s">
        <v>61</v>
      </c>
      <c r="F49" s="12">
        <v>2.52E-2</v>
      </c>
      <c r="G49" s="79"/>
      <c r="H49" s="94"/>
      <c r="I49" s="85"/>
      <c r="J49" s="85"/>
      <c r="K49" s="79"/>
    </row>
    <row r="50" spans="1:11">
      <c r="A50" s="96"/>
      <c r="B50" s="73"/>
      <c r="C50" s="11" t="s">
        <v>78</v>
      </c>
      <c r="D50" s="73"/>
      <c r="E50" s="13" t="s">
        <v>61</v>
      </c>
      <c r="F50" s="12">
        <v>1.8E-3</v>
      </c>
      <c r="G50" s="79"/>
      <c r="H50" s="94"/>
      <c r="I50" s="85"/>
      <c r="J50" s="85"/>
      <c r="K50" s="79"/>
    </row>
    <row r="51" spans="1:11">
      <c r="A51" s="96"/>
      <c r="B51" s="73"/>
      <c r="C51" s="11" t="s">
        <v>79</v>
      </c>
      <c r="D51" s="73"/>
      <c r="E51" s="13" t="s">
        <v>61</v>
      </c>
      <c r="F51" s="12">
        <v>3.56E-2</v>
      </c>
      <c r="G51" s="79"/>
      <c r="H51" s="94"/>
      <c r="I51" s="85"/>
      <c r="J51" s="85"/>
      <c r="K51" s="79"/>
    </row>
    <row r="52" spans="1:11">
      <c r="A52" s="96"/>
      <c r="B52" s="73"/>
      <c r="C52" s="99" t="s">
        <v>80</v>
      </c>
      <c r="D52" s="73"/>
      <c r="E52" s="73" t="s">
        <v>61</v>
      </c>
      <c r="F52" s="101">
        <v>7.3000000000000001E-3</v>
      </c>
      <c r="G52" s="79"/>
      <c r="H52" s="94"/>
      <c r="I52" s="85"/>
      <c r="J52" s="85"/>
      <c r="K52" s="79"/>
    </row>
    <row r="53" spans="1:11">
      <c r="A53" s="97"/>
      <c r="B53" s="74"/>
      <c r="C53" s="100"/>
      <c r="D53" s="74"/>
      <c r="E53" s="74"/>
      <c r="F53" s="102"/>
      <c r="G53" s="80"/>
      <c r="H53" s="98"/>
      <c r="I53" s="86"/>
      <c r="J53" s="86"/>
      <c r="K53" s="80"/>
    </row>
    <row r="54" spans="1:11">
      <c r="A54" s="95" t="s">
        <v>57</v>
      </c>
      <c r="B54" s="72" t="s">
        <v>58</v>
      </c>
      <c r="C54" s="8" t="s">
        <v>81</v>
      </c>
      <c r="D54" s="72" t="s">
        <v>60</v>
      </c>
      <c r="E54" s="9" t="s">
        <v>61</v>
      </c>
      <c r="F54" s="10">
        <v>6.4000000000000003E-3</v>
      </c>
      <c r="G54" s="78">
        <f>SUM(F54:F56)</f>
        <v>4.58E-2</v>
      </c>
      <c r="H54" s="93">
        <f>G54*391.58</f>
        <v>17.934363999999999</v>
      </c>
      <c r="I54" s="84">
        <f>+H54*$M$1</f>
        <v>2103.7008971999999</v>
      </c>
      <c r="J54" s="84">
        <f>I54/2</f>
        <v>1051.8504485999999</v>
      </c>
      <c r="K54" s="78">
        <v>3</v>
      </c>
    </row>
    <row r="55" spans="1:11">
      <c r="A55" s="96"/>
      <c r="B55" s="73"/>
      <c r="C55" s="99" t="s">
        <v>82</v>
      </c>
      <c r="D55" s="73"/>
      <c r="E55" s="73" t="s">
        <v>61</v>
      </c>
      <c r="F55" s="101">
        <v>3.9399999999999998E-2</v>
      </c>
      <c r="G55" s="79"/>
      <c r="H55" s="94"/>
      <c r="I55" s="85"/>
      <c r="J55" s="85"/>
      <c r="K55" s="79"/>
    </row>
    <row r="56" spans="1:11">
      <c r="A56" s="97"/>
      <c r="B56" s="74"/>
      <c r="C56" s="100"/>
      <c r="D56" s="74"/>
      <c r="E56" s="74"/>
      <c r="F56" s="102"/>
      <c r="G56" s="80"/>
      <c r="H56" s="98"/>
      <c r="I56" s="86"/>
      <c r="J56" s="86"/>
      <c r="K56" s="80"/>
    </row>
    <row r="57" spans="1:11">
      <c r="A57" s="69" t="s">
        <v>57</v>
      </c>
      <c r="B57" s="72" t="s">
        <v>58</v>
      </c>
      <c r="C57" s="8" t="s">
        <v>83</v>
      </c>
      <c r="D57" s="72" t="s">
        <v>60</v>
      </c>
      <c r="E57" s="9" t="s">
        <v>61</v>
      </c>
      <c r="F57" s="10">
        <v>6.6400000000000001E-2</v>
      </c>
      <c r="G57" s="78">
        <f>SUM(F57:F62)</f>
        <v>0.70609999999999995</v>
      </c>
      <c r="H57" s="93">
        <f>G57*391.58</f>
        <v>276.49463799999995</v>
      </c>
      <c r="I57" s="84">
        <f>+H57*$M$1</f>
        <v>32432.821037399994</v>
      </c>
      <c r="J57" s="84">
        <f>I57/2</f>
        <v>16216.410518699997</v>
      </c>
      <c r="K57" s="78">
        <v>4</v>
      </c>
    </row>
    <row r="58" spans="1:11">
      <c r="A58" s="70"/>
      <c r="B58" s="73"/>
      <c r="C58" s="11" t="s">
        <v>84</v>
      </c>
      <c r="D58" s="73"/>
      <c r="E58" s="13" t="s">
        <v>61</v>
      </c>
      <c r="F58" s="12">
        <v>3.3599999999999998E-2</v>
      </c>
      <c r="G58" s="79"/>
      <c r="H58" s="94"/>
      <c r="I58" s="85"/>
      <c r="J58" s="85"/>
      <c r="K58" s="79"/>
    </row>
    <row r="59" spans="1:11">
      <c r="A59" s="70"/>
      <c r="B59" s="73"/>
      <c r="C59" s="11" t="s">
        <v>85</v>
      </c>
      <c r="D59" s="73"/>
      <c r="E59" s="13" t="s">
        <v>61</v>
      </c>
      <c r="F59" s="12">
        <v>4.4999999999999997E-3</v>
      </c>
      <c r="G59" s="79"/>
      <c r="H59" s="94"/>
      <c r="I59" s="85"/>
      <c r="J59" s="85"/>
      <c r="K59" s="79"/>
    </row>
    <row r="60" spans="1:11">
      <c r="A60" s="70"/>
      <c r="B60" s="73"/>
      <c r="C60" s="11" t="s">
        <v>86</v>
      </c>
      <c r="D60" s="73"/>
      <c r="E60" s="13" t="s">
        <v>61</v>
      </c>
      <c r="F60" s="12">
        <v>0.51139999999999997</v>
      </c>
      <c r="G60" s="79"/>
      <c r="H60" s="94"/>
      <c r="I60" s="85"/>
      <c r="J60" s="85"/>
      <c r="K60" s="79"/>
    </row>
    <row r="61" spans="1:11">
      <c r="A61" s="70"/>
      <c r="B61" s="73"/>
      <c r="C61" s="99" t="s">
        <v>87</v>
      </c>
      <c r="D61" s="73"/>
      <c r="E61" s="73" t="s">
        <v>61</v>
      </c>
      <c r="F61" s="101">
        <v>9.0200000000000002E-2</v>
      </c>
      <c r="G61" s="79"/>
      <c r="H61" s="94"/>
      <c r="I61" s="85"/>
      <c r="J61" s="85"/>
      <c r="K61" s="79"/>
    </row>
    <row r="62" spans="1:11">
      <c r="A62" s="71"/>
      <c r="B62" s="74"/>
      <c r="C62" s="100"/>
      <c r="D62" s="74"/>
      <c r="E62" s="74"/>
      <c r="F62" s="102"/>
      <c r="G62" s="80"/>
      <c r="H62" s="98"/>
      <c r="I62" s="86"/>
      <c r="J62" s="86"/>
      <c r="K62" s="80"/>
    </row>
    <row r="63" spans="1:11">
      <c r="A63" s="17" t="s">
        <v>57</v>
      </c>
      <c r="B63" t="s">
        <v>58</v>
      </c>
      <c r="C63" s="11" t="s">
        <v>88</v>
      </c>
      <c r="D63" s="12" t="s">
        <v>89</v>
      </c>
      <c r="E63" t="s">
        <v>90</v>
      </c>
      <c r="F63" s="12">
        <v>0.28079999999999999</v>
      </c>
      <c r="G63" s="44">
        <f>F63</f>
        <v>0.28079999999999999</v>
      </c>
      <c r="H63" s="38">
        <f>G63*317.18</f>
        <v>89.064143999999999</v>
      </c>
      <c r="I63" s="7">
        <f>+H63*$M$1</f>
        <v>10447.2240912</v>
      </c>
      <c r="J63" s="41">
        <f>I63/2</f>
        <v>5223.6120455999999</v>
      </c>
      <c r="K63" s="44">
        <v>5</v>
      </c>
    </row>
    <row r="64" spans="1:11">
      <c r="A64" s="5" t="s">
        <v>57</v>
      </c>
      <c r="B64" s="2" t="s">
        <v>58</v>
      </c>
      <c r="C64" s="3" t="s">
        <v>91</v>
      </c>
      <c r="D64" s="1" t="s">
        <v>92</v>
      </c>
      <c r="E64" s="2" t="s">
        <v>93</v>
      </c>
      <c r="F64" s="1">
        <v>0.32629999999999998</v>
      </c>
      <c r="G64" s="4">
        <f>F64</f>
        <v>0.32629999999999998</v>
      </c>
      <c r="H64" s="6">
        <f>G64*195.79</f>
        <v>63.886276999999993</v>
      </c>
      <c r="I64" s="7">
        <f>+H64*$M$1</f>
        <v>7493.8602920999992</v>
      </c>
      <c r="J64" s="7">
        <f>I64/2</f>
        <v>3746.9301460499996</v>
      </c>
      <c r="K64" s="4">
        <v>6</v>
      </c>
    </row>
    <row r="65" spans="1:13">
      <c r="A65" s="17" t="s">
        <v>57</v>
      </c>
      <c r="B65" t="s">
        <v>58</v>
      </c>
      <c r="C65" s="11" t="s">
        <v>94</v>
      </c>
      <c r="D65" s="12" t="s">
        <v>95</v>
      </c>
      <c r="E65" t="s">
        <v>61</v>
      </c>
      <c r="F65" s="12">
        <v>6.1100000000000002E-2</v>
      </c>
      <c r="G65" s="44">
        <f>F65</f>
        <v>6.1100000000000002E-2</v>
      </c>
      <c r="H65" s="38">
        <f>G65*391.58</f>
        <v>23.925538</v>
      </c>
      <c r="I65" s="7">
        <f>+H65*$M$1</f>
        <v>2806.4656074</v>
      </c>
      <c r="J65" s="41">
        <f>I65/2</f>
        <v>1403.2328037</v>
      </c>
      <c r="K65" s="44">
        <v>7</v>
      </c>
    </row>
    <row r="66" spans="1:13">
      <c r="A66" s="69" t="s">
        <v>57</v>
      </c>
      <c r="B66" s="72" t="s">
        <v>58</v>
      </c>
      <c r="C66" s="8" t="s">
        <v>96</v>
      </c>
      <c r="D66" s="72" t="s">
        <v>95</v>
      </c>
      <c r="E66" s="9" t="s">
        <v>61</v>
      </c>
      <c r="F66" s="10">
        <v>1.2699999999999999E-2</v>
      </c>
      <c r="G66" s="78">
        <f>SUM(F66:F70)</f>
        <v>0.1358</v>
      </c>
      <c r="H66" s="93">
        <f>G66*391.58</f>
        <v>53.176563999999999</v>
      </c>
      <c r="I66" s="84">
        <f>+H66*$M$1</f>
        <v>6237.6109571999996</v>
      </c>
      <c r="J66" s="84">
        <f>I66/2</f>
        <v>3118.8054785999998</v>
      </c>
      <c r="K66" s="78">
        <v>8</v>
      </c>
    </row>
    <row r="67" spans="1:13">
      <c r="A67" s="70"/>
      <c r="B67" s="73"/>
      <c r="C67" s="11" t="s">
        <v>97</v>
      </c>
      <c r="D67" s="73"/>
      <c r="E67" s="13" t="s">
        <v>61</v>
      </c>
      <c r="F67" s="12">
        <v>4.4499999999999998E-2</v>
      </c>
      <c r="G67" s="79"/>
      <c r="H67" s="94"/>
      <c r="I67" s="85"/>
      <c r="J67" s="85"/>
      <c r="K67" s="79"/>
    </row>
    <row r="68" spans="1:13">
      <c r="A68" s="70"/>
      <c r="B68" s="73"/>
      <c r="C68" s="11" t="s">
        <v>98</v>
      </c>
      <c r="D68" s="73"/>
      <c r="E68" s="13" t="s">
        <v>61</v>
      </c>
      <c r="F68" s="14">
        <v>1.4E-2</v>
      </c>
      <c r="G68" s="79"/>
      <c r="H68" s="94"/>
      <c r="I68" s="85"/>
      <c r="J68" s="85"/>
      <c r="K68" s="79"/>
    </row>
    <row r="69" spans="1:13">
      <c r="A69" s="70"/>
      <c r="B69" s="73"/>
      <c r="C69" s="99" t="s">
        <v>99</v>
      </c>
      <c r="D69" s="73"/>
      <c r="E69" s="73" t="s">
        <v>61</v>
      </c>
      <c r="F69" s="101">
        <v>6.4600000000000005E-2</v>
      </c>
      <c r="G69" s="79"/>
      <c r="H69" s="94"/>
      <c r="I69" s="85"/>
      <c r="J69" s="85"/>
      <c r="K69" s="79"/>
    </row>
    <row r="70" spans="1:13">
      <c r="A70" s="71"/>
      <c r="B70" s="74"/>
      <c r="C70" s="100"/>
      <c r="D70" s="74"/>
      <c r="E70" s="74"/>
      <c r="F70" s="102"/>
      <c r="G70" s="80"/>
      <c r="H70" s="98"/>
      <c r="I70" s="86"/>
      <c r="J70" s="86"/>
      <c r="K70" s="80"/>
    </row>
    <row r="71" spans="1:13">
      <c r="A71" s="17" t="s">
        <v>57</v>
      </c>
      <c r="B71" t="s">
        <v>58</v>
      </c>
      <c r="C71" s="11" t="s">
        <v>100</v>
      </c>
      <c r="D71" s="12" t="s">
        <v>101</v>
      </c>
      <c r="E71" t="s">
        <v>61</v>
      </c>
      <c r="F71" s="12">
        <v>8.3199999999999996E-2</v>
      </c>
      <c r="G71" s="44">
        <f>F71</f>
        <v>8.3199999999999996E-2</v>
      </c>
      <c r="H71" s="38">
        <f>G71*391.58</f>
        <v>32.579456</v>
      </c>
      <c r="I71" s="7">
        <f>+H71*$M$1</f>
        <v>3821.5701887999999</v>
      </c>
      <c r="J71" s="41">
        <f>I71/2</f>
        <v>1910.7850943999999</v>
      </c>
      <c r="K71" s="44">
        <v>9</v>
      </c>
    </row>
    <row r="72" spans="1:13">
      <c r="A72" s="69" t="s">
        <v>57</v>
      </c>
      <c r="B72" s="72" t="s">
        <v>58</v>
      </c>
      <c r="C72" s="8" t="s">
        <v>102</v>
      </c>
      <c r="D72" s="72" t="s">
        <v>103</v>
      </c>
      <c r="E72" s="9" t="s">
        <v>61</v>
      </c>
      <c r="F72" s="10">
        <v>7.6600000000000001E-2</v>
      </c>
      <c r="G72" s="78">
        <f>SUM(F72:F74)</f>
        <v>8.6900000000000005E-2</v>
      </c>
      <c r="H72" s="93">
        <f>G72*391.58</f>
        <v>34.028302000000004</v>
      </c>
      <c r="I72" s="84">
        <f>+H72*$M$1</f>
        <v>3991.5198246000004</v>
      </c>
      <c r="J72" s="84">
        <f>I72/2</f>
        <v>1995.7599123000002</v>
      </c>
      <c r="K72" s="78">
        <v>10</v>
      </c>
    </row>
    <row r="73" spans="1:13">
      <c r="A73" s="70"/>
      <c r="B73" s="73"/>
      <c r="C73" s="99" t="s">
        <v>104</v>
      </c>
      <c r="D73" s="73"/>
      <c r="E73" s="73" t="s">
        <v>61</v>
      </c>
      <c r="F73" s="101">
        <v>1.03E-2</v>
      </c>
      <c r="G73" s="79"/>
      <c r="H73" s="94"/>
      <c r="I73" s="85"/>
      <c r="J73" s="85"/>
      <c r="K73" s="79"/>
    </row>
    <row r="74" spans="1:13">
      <c r="A74" s="71"/>
      <c r="B74" s="74"/>
      <c r="C74" s="100"/>
      <c r="D74" s="74"/>
      <c r="E74" s="74"/>
      <c r="F74" s="102"/>
      <c r="G74" s="80"/>
      <c r="H74" s="98"/>
      <c r="I74" s="86"/>
      <c r="J74" s="86"/>
      <c r="K74" s="80"/>
    </row>
    <row r="75" spans="1:13">
      <c r="A75" s="69" t="s">
        <v>57</v>
      </c>
      <c r="B75" s="72" t="s">
        <v>58</v>
      </c>
      <c r="C75" s="8" t="s">
        <v>105</v>
      </c>
      <c r="D75" s="72" t="s">
        <v>103</v>
      </c>
      <c r="E75" s="9" t="s">
        <v>61</v>
      </c>
      <c r="F75" s="10">
        <v>9.7999999999999997E-3</v>
      </c>
      <c r="G75" s="78">
        <f>SUM(F75:F77)</f>
        <v>8.6800000000000002E-2</v>
      </c>
      <c r="H75" s="93">
        <f>G75*391.58</f>
        <v>33.989143999999996</v>
      </c>
      <c r="I75" s="84">
        <f>+H75*$M$1</f>
        <v>3986.9265911999996</v>
      </c>
      <c r="J75" s="84">
        <f>I75/2</f>
        <v>1993.4632955999998</v>
      </c>
      <c r="K75" s="78">
        <v>11</v>
      </c>
    </row>
    <row r="76" spans="1:13">
      <c r="A76" s="70"/>
      <c r="B76" s="73"/>
      <c r="C76" s="99" t="s">
        <v>106</v>
      </c>
      <c r="D76" s="73"/>
      <c r="E76" s="73" t="s">
        <v>61</v>
      </c>
      <c r="F76" s="104">
        <v>7.6999999999999999E-2</v>
      </c>
      <c r="G76" s="79"/>
      <c r="H76" s="94"/>
      <c r="I76" s="85"/>
      <c r="J76" s="85"/>
      <c r="K76" s="79"/>
    </row>
    <row r="77" spans="1:13">
      <c r="A77" s="71"/>
      <c r="B77" s="74"/>
      <c r="C77" s="100"/>
      <c r="D77" s="74"/>
      <c r="E77" s="74"/>
      <c r="F77" s="113"/>
      <c r="G77" s="80"/>
      <c r="H77" s="98"/>
      <c r="I77" s="86"/>
      <c r="J77" s="86"/>
      <c r="K77" s="80"/>
      <c r="L77" s="56"/>
      <c r="M77" s="121"/>
    </row>
    <row r="78" spans="1:13">
      <c r="A78" s="17" t="s">
        <v>107</v>
      </c>
      <c r="B78" t="s">
        <v>108</v>
      </c>
      <c r="C78" s="11" t="s">
        <v>109</v>
      </c>
      <c r="D78" s="12" t="s">
        <v>110</v>
      </c>
      <c r="E78" t="s">
        <v>12</v>
      </c>
      <c r="F78" s="12">
        <v>0.2611</v>
      </c>
      <c r="G78" s="44">
        <f>F78</f>
        <v>0.2611</v>
      </c>
      <c r="H78" s="38">
        <f>G78*281.94</f>
        <v>73.614534000000006</v>
      </c>
      <c r="I78" s="7">
        <f>+H78*$M$1</f>
        <v>8634.9848382</v>
      </c>
      <c r="J78" s="41">
        <f>I78/2</f>
        <v>4317.4924191</v>
      </c>
      <c r="K78" s="44">
        <v>1</v>
      </c>
    </row>
    <row r="79" spans="1:13">
      <c r="A79" s="95" t="s">
        <v>107</v>
      </c>
      <c r="B79" s="72" t="s">
        <v>108</v>
      </c>
      <c r="C79" s="8" t="s">
        <v>111</v>
      </c>
      <c r="D79" s="72" t="s">
        <v>110</v>
      </c>
      <c r="E79" s="9" t="s">
        <v>112</v>
      </c>
      <c r="F79" s="10">
        <v>0.82020000000000004</v>
      </c>
      <c r="G79" s="103">
        <f>SUM(F79:F81)</f>
        <v>0.94800000000000006</v>
      </c>
      <c r="H79" s="93">
        <v>161.6</v>
      </c>
      <c r="I79" s="84">
        <f>+H79*$M$1</f>
        <v>18955.68</v>
      </c>
      <c r="J79" s="84">
        <f>I79/2</f>
        <v>9477.84</v>
      </c>
      <c r="K79" s="78">
        <v>2</v>
      </c>
    </row>
    <row r="80" spans="1:13">
      <c r="A80" s="96"/>
      <c r="B80" s="73"/>
      <c r="C80" s="99" t="s">
        <v>113</v>
      </c>
      <c r="D80" s="73"/>
      <c r="E80" s="73" t="s">
        <v>114</v>
      </c>
      <c r="F80" s="101">
        <v>0.1278</v>
      </c>
      <c r="G80" s="111"/>
      <c r="H80" s="94"/>
      <c r="I80" s="85"/>
      <c r="J80" s="85"/>
      <c r="K80" s="79"/>
    </row>
    <row r="81" spans="1:13">
      <c r="A81" s="97"/>
      <c r="B81" s="74"/>
      <c r="C81" s="100"/>
      <c r="D81" s="74"/>
      <c r="E81" s="74"/>
      <c r="F81" s="102"/>
      <c r="G81" s="112"/>
      <c r="H81" s="98"/>
      <c r="I81" s="86"/>
      <c r="J81" s="86"/>
      <c r="K81" s="80"/>
    </row>
    <row r="82" spans="1:13">
      <c r="A82" s="17" t="s">
        <v>107</v>
      </c>
      <c r="B82" t="s">
        <v>108</v>
      </c>
      <c r="C82" s="11" t="s">
        <v>115</v>
      </c>
      <c r="D82" s="12" t="s">
        <v>116</v>
      </c>
      <c r="E82" t="s">
        <v>112</v>
      </c>
      <c r="F82" s="12">
        <v>1.8251999999999999</v>
      </c>
      <c r="G82" s="44">
        <f>F82</f>
        <v>1.8251999999999999</v>
      </c>
      <c r="H82" s="38">
        <f>G82*158.59</f>
        <v>289.45846799999998</v>
      </c>
      <c r="I82" s="7">
        <f>+H82*$M$1</f>
        <v>33953.478296399997</v>
      </c>
      <c r="J82" s="41">
        <f>I82/2</f>
        <v>16976.739148199998</v>
      </c>
      <c r="K82" s="44">
        <v>3</v>
      </c>
    </row>
    <row r="83" spans="1:13">
      <c r="A83" s="5" t="s">
        <v>107</v>
      </c>
      <c r="B83" s="2" t="s">
        <v>117</v>
      </c>
      <c r="C83" s="3" t="s">
        <v>118</v>
      </c>
      <c r="D83" s="1" t="s">
        <v>110</v>
      </c>
      <c r="E83" s="2" t="s">
        <v>12</v>
      </c>
      <c r="F83" s="1">
        <v>0.15890000000000001</v>
      </c>
      <c r="G83" s="4">
        <f>F83</f>
        <v>0.15890000000000001</v>
      </c>
      <c r="H83" s="6">
        <f>G83*281.94</f>
        <v>44.800266000000001</v>
      </c>
      <c r="I83" s="7">
        <f>+H83*$M$1</f>
        <v>5255.0712018000004</v>
      </c>
      <c r="J83" s="7">
        <f>I83/2</f>
        <v>2627.5356009000002</v>
      </c>
      <c r="K83" s="4">
        <v>4</v>
      </c>
    </row>
    <row r="84" spans="1:13">
      <c r="A84" s="17" t="s">
        <v>107</v>
      </c>
      <c r="B84" t="s">
        <v>117</v>
      </c>
      <c r="C84" s="11" t="s">
        <v>119</v>
      </c>
      <c r="D84" s="12" t="s">
        <v>110</v>
      </c>
      <c r="E84" t="s">
        <v>22</v>
      </c>
      <c r="F84" s="12">
        <v>9.9699999999999997E-2</v>
      </c>
      <c r="G84" s="44">
        <f>F84</f>
        <v>9.9699999999999997E-2</v>
      </c>
      <c r="H84" s="38">
        <f>G84*356.34</f>
        <v>35.527097999999995</v>
      </c>
      <c r="I84" s="7">
        <f>+H84*$M$1</f>
        <v>4167.3285953999994</v>
      </c>
      <c r="J84" s="41">
        <f>I84/2</f>
        <v>2083.6642976999997</v>
      </c>
      <c r="K84" s="44">
        <v>5</v>
      </c>
    </row>
    <row r="85" spans="1:13">
      <c r="A85" s="95" t="s">
        <v>107</v>
      </c>
      <c r="B85" s="72" t="s">
        <v>117</v>
      </c>
      <c r="C85" s="8" t="s">
        <v>120</v>
      </c>
      <c r="D85" s="10" t="s">
        <v>121</v>
      </c>
      <c r="E85" s="9" t="s">
        <v>22</v>
      </c>
      <c r="F85" s="18">
        <v>2.4E-2</v>
      </c>
      <c r="G85" s="103">
        <f>SUM(F85:F87)</f>
        <v>0.11349999999999999</v>
      </c>
      <c r="H85" s="93">
        <f>G85*356.34</f>
        <v>40.444589999999991</v>
      </c>
      <c r="I85" s="84">
        <f>+H85*$M$1</f>
        <v>4744.1504069999992</v>
      </c>
      <c r="J85" s="84">
        <f>I85/2</f>
        <v>2372.0752034999996</v>
      </c>
      <c r="K85" s="78">
        <v>6</v>
      </c>
    </row>
    <row r="86" spans="1:13">
      <c r="A86" s="96"/>
      <c r="B86" s="73"/>
      <c r="C86" s="99" t="s">
        <v>122</v>
      </c>
      <c r="D86" s="73" t="s">
        <v>123</v>
      </c>
      <c r="E86" s="73" t="s">
        <v>22</v>
      </c>
      <c r="F86" s="101">
        <v>8.9499999999999996E-2</v>
      </c>
      <c r="G86" s="79"/>
      <c r="H86" s="94"/>
      <c r="I86" s="85"/>
      <c r="J86" s="85"/>
      <c r="K86" s="79"/>
    </row>
    <row r="87" spans="1:13">
      <c r="A87" s="97"/>
      <c r="B87" s="74"/>
      <c r="C87" s="100"/>
      <c r="D87" s="74"/>
      <c r="E87" s="74"/>
      <c r="F87" s="102"/>
      <c r="G87" s="80"/>
      <c r="H87" s="98"/>
      <c r="I87" s="86"/>
      <c r="J87" s="86"/>
      <c r="K87" s="80"/>
    </row>
    <row r="88" spans="1:13">
      <c r="A88" s="96" t="s">
        <v>107</v>
      </c>
      <c r="B88" s="72" t="s">
        <v>117</v>
      </c>
      <c r="C88" s="11" t="s">
        <v>124</v>
      </c>
      <c r="D88" s="72" t="s">
        <v>123</v>
      </c>
      <c r="E88" t="s">
        <v>22</v>
      </c>
      <c r="F88" s="12">
        <v>3.2800000000000003E-2</v>
      </c>
      <c r="G88" s="79">
        <f>SUM(F88:F90)</f>
        <v>0.15090000000000001</v>
      </c>
      <c r="H88" s="93">
        <f>G88*356.34</f>
        <v>53.771706000000002</v>
      </c>
      <c r="I88" s="84">
        <f>+H88*$M$1</f>
        <v>6307.4211138000001</v>
      </c>
      <c r="J88" s="84">
        <f>I88/2</f>
        <v>3153.7105569</v>
      </c>
      <c r="K88" s="79">
        <v>7</v>
      </c>
    </row>
    <row r="89" spans="1:13">
      <c r="A89" s="96"/>
      <c r="B89" s="73"/>
      <c r="C89" s="99" t="s">
        <v>125</v>
      </c>
      <c r="D89" s="73"/>
      <c r="E89" s="73" t="s">
        <v>22</v>
      </c>
      <c r="F89" s="101">
        <v>0.1181</v>
      </c>
      <c r="G89" s="79"/>
      <c r="H89" s="94"/>
      <c r="I89" s="85"/>
      <c r="J89" s="85"/>
      <c r="K89" s="79"/>
    </row>
    <row r="90" spans="1:13">
      <c r="A90" s="96"/>
      <c r="B90" s="74"/>
      <c r="C90" s="100"/>
      <c r="D90" s="74"/>
      <c r="E90" s="74"/>
      <c r="F90" s="102"/>
      <c r="G90" s="79"/>
      <c r="H90" s="98"/>
      <c r="I90" s="86"/>
      <c r="J90" s="86"/>
      <c r="K90" s="79"/>
    </row>
    <row r="91" spans="1:13">
      <c r="A91" s="5" t="s">
        <v>107</v>
      </c>
      <c r="B91" s="2" t="s">
        <v>117</v>
      </c>
      <c r="C91" s="3" t="s">
        <v>126</v>
      </c>
      <c r="D91" s="1" t="s">
        <v>123</v>
      </c>
      <c r="E91" s="2" t="s">
        <v>127</v>
      </c>
      <c r="F91" s="1">
        <v>4.4400000000000002E-2</v>
      </c>
      <c r="G91" s="4">
        <f t="shared" ref="G91:G99" si="5">F91</f>
        <v>4.4400000000000002E-2</v>
      </c>
      <c r="H91" s="6">
        <f>G91*49.34</f>
        <v>2.1906960000000004</v>
      </c>
      <c r="I91" s="7">
        <f t="shared" ref="I91:I100" si="6">+H91*$M$1</f>
        <v>256.96864080000006</v>
      </c>
      <c r="J91" s="7">
        <f t="shared" ref="J91:J100" si="7">I91/2</f>
        <v>128.48432040000003</v>
      </c>
      <c r="K91" s="4">
        <v>8</v>
      </c>
    </row>
    <row r="92" spans="1:13">
      <c r="A92" s="17" t="s">
        <v>107</v>
      </c>
      <c r="B92" t="s">
        <v>117</v>
      </c>
      <c r="C92" s="11" t="s">
        <v>128</v>
      </c>
      <c r="D92" s="12" t="s">
        <v>129</v>
      </c>
      <c r="E92" t="s">
        <v>112</v>
      </c>
      <c r="F92" s="12">
        <v>3.5900000000000001E-2</v>
      </c>
      <c r="G92" s="44">
        <f t="shared" si="5"/>
        <v>3.5900000000000001E-2</v>
      </c>
      <c r="H92" s="38">
        <f>G92*158.59</f>
        <v>5.6933810000000005</v>
      </c>
      <c r="I92" s="7">
        <f t="shared" si="6"/>
        <v>667.83359130000008</v>
      </c>
      <c r="J92" s="41">
        <f t="shared" si="7"/>
        <v>333.91679565000004</v>
      </c>
      <c r="K92" s="44">
        <v>9</v>
      </c>
    </row>
    <row r="93" spans="1:13">
      <c r="A93" s="5" t="s">
        <v>107</v>
      </c>
      <c r="B93" s="2" t="s">
        <v>117</v>
      </c>
      <c r="C93" s="3" t="s">
        <v>130</v>
      </c>
      <c r="D93" s="1" t="s">
        <v>131</v>
      </c>
      <c r="E93" s="2" t="s">
        <v>38</v>
      </c>
      <c r="F93" s="1">
        <v>0.90469999999999995</v>
      </c>
      <c r="G93" s="4">
        <f t="shared" si="5"/>
        <v>0.90469999999999995</v>
      </c>
      <c r="H93" s="6">
        <f>G93*56.39</f>
        <v>51.016033</v>
      </c>
      <c r="I93" s="7">
        <f t="shared" si="6"/>
        <v>5984.1806709000002</v>
      </c>
      <c r="J93" s="7">
        <f t="shared" si="7"/>
        <v>2992.0903354500001</v>
      </c>
      <c r="K93" s="4">
        <v>10</v>
      </c>
      <c r="L93" s="56"/>
      <c r="M93" s="120"/>
    </row>
    <row r="94" spans="1:13">
      <c r="A94" s="17" t="s">
        <v>132</v>
      </c>
      <c r="B94" t="s">
        <v>133</v>
      </c>
      <c r="C94" s="11" t="s">
        <v>134</v>
      </c>
      <c r="D94" s="12" t="s">
        <v>14</v>
      </c>
      <c r="E94" t="s">
        <v>41</v>
      </c>
      <c r="F94" s="12">
        <v>2.92E-2</v>
      </c>
      <c r="G94" s="44">
        <f t="shared" si="5"/>
        <v>2.92E-2</v>
      </c>
      <c r="H94" s="38">
        <f>G94*317.18</f>
        <v>9.2616560000000003</v>
      </c>
      <c r="I94" s="7">
        <f t="shared" si="6"/>
        <v>1086.3922488000001</v>
      </c>
      <c r="J94" s="41">
        <f t="shared" si="7"/>
        <v>543.19612440000003</v>
      </c>
      <c r="K94" s="44">
        <v>1</v>
      </c>
    </row>
    <row r="95" spans="1:13">
      <c r="A95" s="5" t="s">
        <v>132</v>
      </c>
      <c r="B95" s="2" t="s">
        <v>133</v>
      </c>
      <c r="C95" s="19">
        <v>412</v>
      </c>
      <c r="D95" s="1" t="s">
        <v>14</v>
      </c>
      <c r="E95" s="2" t="s">
        <v>41</v>
      </c>
      <c r="F95" s="1">
        <v>2.4899999999999999E-2</v>
      </c>
      <c r="G95" s="4">
        <f t="shared" si="5"/>
        <v>2.4899999999999999E-2</v>
      </c>
      <c r="H95" s="6">
        <f>G95*317.18</f>
        <v>7.8977819999999994</v>
      </c>
      <c r="I95" s="7">
        <f t="shared" si="6"/>
        <v>926.40982859999986</v>
      </c>
      <c r="J95" s="7">
        <f t="shared" si="7"/>
        <v>463.20491429999993</v>
      </c>
      <c r="K95" s="4">
        <v>2</v>
      </c>
    </row>
    <row r="96" spans="1:13">
      <c r="A96" s="17" t="s">
        <v>132</v>
      </c>
      <c r="B96" t="s">
        <v>133</v>
      </c>
      <c r="C96" s="11" t="s">
        <v>135</v>
      </c>
      <c r="D96" s="12" t="s">
        <v>14</v>
      </c>
      <c r="E96" t="s">
        <v>41</v>
      </c>
      <c r="F96" s="12">
        <v>1.77E-2</v>
      </c>
      <c r="G96" s="44">
        <f t="shared" si="5"/>
        <v>1.77E-2</v>
      </c>
      <c r="H96" s="38">
        <f>G96*317.18</f>
        <v>5.6140860000000004</v>
      </c>
      <c r="I96" s="7">
        <f t="shared" si="6"/>
        <v>658.53228780000006</v>
      </c>
      <c r="J96" s="41">
        <f t="shared" si="7"/>
        <v>329.26614390000003</v>
      </c>
      <c r="K96" s="44">
        <v>3</v>
      </c>
    </row>
    <row r="97" spans="1:11">
      <c r="A97" s="5" t="s">
        <v>132</v>
      </c>
      <c r="B97" s="2" t="s">
        <v>133</v>
      </c>
      <c r="C97" s="3" t="s">
        <v>136</v>
      </c>
      <c r="D97" s="1" t="s">
        <v>14</v>
      </c>
      <c r="E97" s="2" t="s">
        <v>41</v>
      </c>
      <c r="F97" s="1">
        <v>1.0699999999999999E-2</v>
      </c>
      <c r="G97" s="4">
        <f t="shared" si="5"/>
        <v>1.0699999999999999E-2</v>
      </c>
      <c r="H97" s="6">
        <f>G97*317.18</f>
        <v>3.3938259999999998</v>
      </c>
      <c r="I97" s="7">
        <f t="shared" si="6"/>
        <v>398.09578979999998</v>
      </c>
      <c r="J97" s="7">
        <f t="shared" si="7"/>
        <v>199.04789489999999</v>
      </c>
      <c r="K97" s="4">
        <v>4</v>
      </c>
    </row>
    <row r="98" spans="1:11">
      <c r="A98" s="5" t="s">
        <v>132</v>
      </c>
      <c r="B98" s="2" t="s">
        <v>133</v>
      </c>
      <c r="C98" s="3" t="s">
        <v>137</v>
      </c>
      <c r="D98" s="1" t="s">
        <v>138</v>
      </c>
      <c r="E98" s="2" t="s">
        <v>22</v>
      </c>
      <c r="F98" s="1">
        <v>4.7500000000000001E-2</v>
      </c>
      <c r="G98" s="4">
        <f t="shared" si="5"/>
        <v>4.7500000000000001E-2</v>
      </c>
      <c r="H98" s="6">
        <f>G98*356.34</f>
        <v>16.92615</v>
      </c>
      <c r="I98" s="7">
        <f t="shared" si="6"/>
        <v>1985.4373949999999</v>
      </c>
      <c r="J98" s="7">
        <f t="shared" si="7"/>
        <v>992.71869749999996</v>
      </c>
      <c r="K98" s="4">
        <v>5</v>
      </c>
    </row>
    <row r="99" spans="1:11">
      <c r="A99" s="17" t="s">
        <v>132</v>
      </c>
      <c r="B99" t="s">
        <v>133</v>
      </c>
      <c r="C99" s="11" t="s">
        <v>139</v>
      </c>
      <c r="D99" s="12" t="s">
        <v>140</v>
      </c>
      <c r="E99" t="s">
        <v>114</v>
      </c>
      <c r="F99" s="12">
        <v>2.64E-2</v>
      </c>
      <c r="G99" s="44">
        <f t="shared" si="5"/>
        <v>2.64E-2</v>
      </c>
      <c r="H99" s="38">
        <f>G99*246.7</f>
        <v>6.51288</v>
      </c>
      <c r="I99" s="64">
        <f t="shared" si="6"/>
        <v>763.960824</v>
      </c>
      <c r="J99" s="41">
        <f t="shared" si="7"/>
        <v>381.980412</v>
      </c>
      <c r="K99" s="44">
        <v>6</v>
      </c>
    </row>
    <row r="100" spans="1:11">
      <c r="A100" s="69" t="s">
        <v>141</v>
      </c>
      <c r="B100" s="72" t="s">
        <v>142</v>
      </c>
      <c r="C100" s="8" t="s">
        <v>143</v>
      </c>
      <c r="D100" s="72" t="s">
        <v>33</v>
      </c>
      <c r="E100" s="9" t="s">
        <v>41</v>
      </c>
      <c r="F100" s="10">
        <v>9.2700000000000005E-2</v>
      </c>
      <c r="G100" s="78">
        <f>SUM(F100:F106)</f>
        <v>0.53520000000000001</v>
      </c>
      <c r="H100" s="93">
        <f>G100*317.18</f>
        <v>169.75473600000001</v>
      </c>
      <c r="I100" s="84">
        <f t="shared" si="6"/>
        <v>19912.2305328</v>
      </c>
      <c r="J100" s="84">
        <f t="shared" si="7"/>
        <v>9956.1152664000001</v>
      </c>
      <c r="K100" s="78">
        <v>1</v>
      </c>
    </row>
    <row r="101" spans="1:11">
      <c r="A101" s="70"/>
      <c r="B101" s="73"/>
      <c r="C101" s="11" t="s">
        <v>144</v>
      </c>
      <c r="D101" s="73"/>
      <c r="E101" s="13" t="s">
        <v>41</v>
      </c>
      <c r="F101" s="12">
        <v>9.8500000000000004E-2</v>
      </c>
      <c r="G101" s="79"/>
      <c r="H101" s="94"/>
      <c r="I101" s="85"/>
      <c r="J101" s="85"/>
      <c r="K101" s="79"/>
    </row>
    <row r="102" spans="1:11">
      <c r="A102" s="70"/>
      <c r="B102" s="73"/>
      <c r="C102" s="11" t="s">
        <v>145</v>
      </c>
      <c r="D102" s="73"/>
      <c r="E102" s="13" t="s">
        <v>41</v>
      </c>
      <c r="F102" s="12">
        <v>9.6699999999999994E-2</v>
      </c>
      <c r="G102" s="79"/>
      <c r="H102" s="94"/>
      <c r="I102" s="85"/>
      <c r="J102" s="85"/>
      <c r="K102" s="79"/>
    </row>
    <row r="103" spans="1:11">
      <c r="A103" s="70"/>
      <c r="B103" s="73"/>
      <c r="C103" s="11" t="s">
        <v>146</v>
      </c>
      <c r="D103" s="73"/>
      <c r="E103" s="13" t="s">
        <v>41</v>
      </c>
      <c r="F103" s="12">
        <v>8.4699999999999998E-2</v>
      </c>
      <c r="G103" s="79"/>
      <c r="H103" s="94"/>
      <c r="I103" s="85"/>
      <c r="J103" s="85"/>
      <c r="K103" s="79"/>
    </row>
    <row r="104" spans="1:11">
      <c r="A104" s="70"/>
      <c r="B104" s="73"/>
      <c r="C104" s="11" t="s">
        <v>147</v>
      </c>
      <c r="D104" s="73"/>
      <c r="E104" s="13" t="s">
        <v>41</v>
      </c>
      <c r="F104" s="12">
        <v>7.9600000000000004E-2</v>
      </c>
      <c r="G104" s="79"/>
      <c r="H104" s="94"/>
      <c r="I104" s="85"/>
      <c r="J104" s="85"/>
      <c r="K104" s="79"/>
    </row>
    <row r="105" spans="1:11">
      <c r="A105" s="70"/>
      <c r="B105" s="73"/>
      <c r="C105" s="99" t="s">
        <v>148</v>
      </c>
      <c r="D105" s="73"/>
      <c r="E105" s="73" t="s">
        <v>41</v>
      </c>
      <c r="F105" s="104">
        <v>8.3000000000000004E-2</v>
      </c>
      <c r="G105" s="79"/>
      <c r="H105" s="94"/>
      <c r="I105" s="85"/>
      <c r="J105" s="85"/>
      <c r="K105" s="79"/>
    </row>
    <row r="106" spans="1:11">
      <c r="A106" s="71"/>
      <c r="B106" s="74"/>
      <c r="C106" s="100"/>
      <c r="D106" s="74"/>
      <c r="E106" s="74"/>
      <c r="F106" s="113"/>
      <c r="G106" s="80"/>
      <c r="H106" s="98"/>
      <c r="I106" s="86"/>
      <c r="J106" s="86"/>
      <c r="K106" s="80"/>
    </row>
    <row r="107" spans="1:11">
      <c r="A107" s="69" t="s">
        <v>141</v>
      </c>
      <c r="B107" s="72" t="s">
        <v>142</v>
      </c>
      <c r="C107" s="8" t="s">
        <v>36</v>
      </c>
      <c r="D107" s="72" t="s">
        <v>140</v>
      </c>
      <c r="E107" s="9" t="s">
        <v>41</v>
      </c>
      <c r="F107" s="10">
        <v>2.1700000000000001E-2</v>
      </c>
      <c r="G107" s="78">
        <f>SUM(F107:F110)</f>
        <v>0.11169999999999999</v>
      </c>
      <c r="H107" s="93">
        <f>G107*317.18</f>
        <v>35.429006000000001</v>
      </c>
      <c r="I107" s="84">
        <f>+H107*$M$1</f>
        <v>4155.8224037999998</v>
      </c>
      <c r="J107" s="84">
        <f>I107/2</f>
        <v>2077.9112018999999</v>
      </c>
      <c r="K107" s="78">
        <v>2</v>
      </c>
    </row>
    <row r="108" spans="1:11">
      <c r="A108" s="70"/>
      <c r="B108" s="73"/>
      <c r="C108" s="11" t="s">
        <v>149</v>
      </c>
      <c r="D108" s="73"/>
      <c r="E108" s="13" t="s">
        <v>41</v>
      </c>
      <c r="F108" s="14">
        <v>0.08</v>
      </c>
      <c r="G108" s="79"/>
      <c r="H108" s="94"/>
      <c r="I108" s="85"/>
      <c r="J108" s="85"/>
      <c r="K108" s="79"/>
    </row>
    <row r="109" spans="1:11">
      <c r="A109" s="70"/>
      <c r="B109" s="73"/>
      <c r="C109" s="99" t="s">
        <v>150</v>
      </c>
      <c r="D109" s="73"/>
      <c r="E109" s="73" t="s">
        <v>41</v>
      </c>
      <c r="F109" s="104">
        <v>0.01</v>
      </c>
      <c r="G109" s="79"/>
      <c r="H109" s="94"/>
      <c r="I109" s="85"/>
      <c r="J109" s="85"/>
      <c r="K109" s="79"/>
    </row>
    <row r="110" spans="1:11">
      <c r="A110" s="71"/>
      <c r="B110" s="74"/>
      <c r="C110" s="100"/>
      <c r="D110" s="74"/>
      <c r="E110" s="74"/>
      <c r="F110" s="113"/>
      <c r="G110" s="80"/>
      <c r="H110" s="98"/>
      <c r="I110" s="86"/>
      <c r="J110" s="86"/>
      <c r="K110" s="80"/>
    </row>
    <row r="111" spans="1:11">
      <c r="A111" s="17" t="s">
        <v>141</v>
      </c>
      <c r="B111" t="s">
        <v>142</v>
      </c>
      <c r="C111" s="11" t="s">
        <v>151</v>
      </c>
      <c r="D111" s="12" t="s">
        <v>140</v>
      </c>
      <c r="E111" t="s">
        <v>35</v>
      </c>
      <c r="F111" s="12">
        <v>0.6583</v>
      </c>
      <c r="G111" s="44">
        <f>F111</f>
        <v>0.6583</v>
      </c>
      <c r="H111" s="38">
        <f>G111*63.44</f>
        <v>41.762551999999999</v>
      </c>
      <c r="I111" s="7">
        <f>+H111*$M$1</f>
        <v>4898.7473496000002</v>
      </c>
      <c r="J111" s="41">
        <f>I111/2</f>
        <v>2449.3736748000001</v>
      </c>
      <c r="K111" s="44">
        <v>3</v>
      </c>
    </row>
    <row r="112" spans="1:11">
      <c r="A112" s="5" t="s">
        <v>141</v>
      </c>
      <c r="B112" s="2" t="s">
        <v>142</v>
      </c>
      <c r="C112" s="3" t="s">
        <v>152</v>
      </c>
      <c r="D112" s="1" t="s">
        <v>153</v>
      </c>
      <c r="E112" s="2" t="s">
        <v>12</v>
      </c>
      <c r="F112" s="1">
        <v>0.10639999999999999</v>
      </c>
      <c r="G112" s="4">
        <f>F112</f>
        <v>0.10639999999999999</v>
      </c>
      <c r="H112" s="6">
        <f>G112*281.94</f>
        <v>29.998415999999999</v>
      </c>
      <c r="I112" s="7">
        <f>+H112*$M$1</f>
        <v>3518.8141968</v>
      </c>
      <c r="J112" s="7">
        <f>I112/2</f>
        <v>1759.4070984</v>
      </c>
      <c r="K112" s="4">
        <v>4</v>
      </c>
    </row>
    <row r="113" spans="1:18">
      <c r="A113" s="17" t="s">
        <v>141</v>
      </c>
      <c r="B113" t="s">
        <v>142</v>
      </c>
      <c r="C113" s="11" t="s">
        <v>154</v>
      </c>
      <c r="D113" s="12" t="s">
        <v>155</v>
      </c>
      <c r="E113" t="s">
        <v>22</v>
      </c>
      <c r="F113" s="12">
        <v>7.1800000000000003E-2</v>
      </c>
      <c r="G113" s="44">
        <f>F113</f>
        <v>7.1800000000000003E-2</v>
      </c>
      <c r="H113" s="38">
        <f>G113*356.34</f>
        <v>25.585211999999999</v>
      </c>
      <c r="I113" s="7">
        <f>+H113*$M$1</f>
        <v>3001.1453675999996</v>
      </c>
      <c r="J113" s="41">
        <f>I113/2</f>
        <v>1500.5726837999998</v>
      </c>
      <c r="K113" s="44">
        <v>5</v>
      </c>
    </row>
    <row r="114" spans="1:18">
      <c r="A114" s="5" t="s">
        <v>141</v>
      </c>
      <c r="B114" s="2" t="s">
        <v>142</v>
      </c>
      <c r="C114" s="3" t="s">
        <v>156</v>
      </c>
      <c r="D114" s="1" t="s">
        <v>155</v>
      </c>
      <c r="E114" s="2" t="s">
        <v>61</v>
      </c>
      <c r="F114" s="1">
        <v>0.13120000000000001</v>
      </c>
      <c r="G114" s="4">
        <f>F114</f>
        <v>0.13120000000000001</v>
      </c>
      <c r="H114" s="6">
        <f>G114*391.58</f>
        <v>51.375295999999999</v>
      </c>
      <c r="I114" s="7">
        <f>+H114*$M$1</f>
        <v>6026.3222207999997</v>
      </c>
      <c r="J114" s="7">
        <f>I114/2</f>
        <v>3013.1611103999999</v>
      </c>
      <c r="K114" s="4">
        <v>6</v>
      </c>
    </row>
    <row r="115" spans="1:18">
      <c r="A115" s="69" t="s">
        <v>141</v>
      </c>
      <c r="B115" s="72" t="s">
        <v>142</v>
      </c>
      <c r="C115" s="8" t="s">
        <v>158</v>
      </c>
      <c r="D115" s="72" t="s">
        <v>157</v>
      </c>
      <c r="E115" s="9" t="s">
        <v>61</v>
      </c>
      <c r="F115" s="10">
        <v>3.8600000000000002E-2</v>
      </c>
      <c r="G115" s="78">
        <f>SUM(F115:F118)</f>
        <v>0.21279999999999999</v>
      </c>
      <c r="H115" s="93">
        <f>G115*391.58</f>
        <v>83.328223999999992</v>
      </c>
      <c r="I115" s="84">
        <f>+H115*$M$1</f>
        <v>9774.4006751999987</v>
      </c>
      <c r="J115" s="84">
        <f>I115/2</f>
        <v>4887.2003375999993</v>
      </c>
      <c r="K115" s="78">
        <v>7</v>
      </c>
    </row>
    <row r="116" spans="1:18">
      <c r="A116" s="70"/>
      <c r="B116" s="73"/>
      <c r="C116" s="11" t="s">
        <v>159</v>
      </c>
      <c r="D116" s="73"/>
      <c r="E116" s="13" t="s">
        <v>61</v>
      </c>
      <c r="F116" s="12">
        <v>8.7099999999999997E-2</v>
      </c>
      <c r="G116" s="79"/>
      <c r="H116" s="94"/>
      <c r="I116" s="85"/>
      <c r="J116" s="85"/>
      <c r="K116" s="79"/>
    </row>
    <row r="117" spans="1:18">
      <c r="A117" s="70"/>
      <c r="B117" s="73"/>
      <c r="C117" s="99" t="s">
        <v>160</v>
      </c>
      <c r="D117" s="73"/>
      <c r="E117" s="73" t="s">
        <v>61</v>
      </c>
      <c r="F117" s="101">
        <v>8.7099999999999997E-2</v>
      </c>
      <c r="G117" s="79"/>
      <c r="H117" s="94"/>
      <c r="I117" s="85"/>
      <c r="J117" s="85"/>
      <c r="K117" s="79"/>
    </row>
    <row r="118" spans="1:18">
      <c r="A118" s="71"/>
      <c r="B118" s="74"/>
      <c r="C118" s="100"/>
      <c r="D118" s="74"/>
      <c r="E118" s="74"/>
      <c r="F118" s="102"/>
      <c r="G118" s="80"/>
      <c r="H118" s="98"/>
      <c r="I118" s="86"/>
      <c r="J118" s="86"/>
      <c r="K118" s="80"/>
    </row>
    <row r="119" spans="1:18">
      <c r="A119" s="5" t="s">
        <v>141</v>
      </c>
      <c r="B119" s="2" t="s">
        <v>142</v>
      </c>
      <c r="C119" s="3" t="s">
        <v>161</v>
      </c>
      <c r="D119" s="1" t="s">
        <v>157</v>
      </c>
      <c r="E119" s="2" t="s">
        <v>61</v>
      </c>
      <c r="F119" s="1">
        <v>4.1700000000000001E-2</v>
      </c>
      <c r="G119" s="4">
        <f t="shared" ref="G119:G124" si="8">F119</f>
        <v>4.1700000000000001E-2</v>
      </c>
      <c r="H119" s="6">
        <f>G119*391.58</f>
        <v>16.328886000000001</v>
      </c>
      <c r="I119" s="7">
        <f t="shared" ref="I119:I125" si="9">+H119*$M$1</f>
        <v>1915.3783278000001</v>
      </c>
      <c r="J119" s="7">
        <f t="shared" ref="J119:J125" si="10">I119/2</f>
        <v>957.68916390000004</v>
      </c>
      <c r="K119" s="4">
        <v>8</v>
      </c>
    </row>
    <row r="120" spans="1:18">
      <c r="A120" s="17" t="s">
        <v>141</v>
      </c>
      <c r="B120" t="s">
        <v>142</v>
      </c>
      <c r="C120" s="11" t="s">
        <v>162</v>
      </c>
      <c r="D120" s="12" t="s">
        <v>33</v>
      </c>
      <c r="E120" t="s">
        <v>41</v>
      </c>
      <c r="F120" s="12">
        <v>4.5400000000000003E-2</v>
      </c>
      <c r="G120" s="44">
        <f t="shared" si="8"/>
        <v>4.5400000000000003E-2</v>
      </c>
      <c r="H120" s="38">
        <f>G120*317.18</f>
        <v>14.399972000000002</v>
      </c>
      <c r="I120" s="7">
        <f t="shared" si="9"/>
        <v>1689.1167156000001</v>
      </c>
      <c r="J120" s="41">
        <f t="shared" si="10"/>
        <v>844.55835780000007</v>
      </c>
      <c r="K120" s="44">
        <v>9</v>
      </c>
    </row>
    <row r="121" spans="1:18">
      <c r="A121" s="5" t="s">
        <v>141</v>
      </c>
      <c r="B121" s="2" t="s">
        <v>142</v>
      </c>
      <c r="C121" s="3" t="s">
        <v>163</v>
      </c>
      <c r="D121" s="1" t="s">
        <v>164</v>
      </c>
      <c r="E121" s="2" t="s">
        <v>61</v>
      </c>
      <c r="F121" s="1">
        <v>4.82E-2</v>
      </c>
      <c r="G121" s="4">
        <f t="shared" si="8"/>
        <v>4.82E-2</v>
      </c>
      <c r="H121" s="6">
        <f>G121*391.58</f>
        <v>18.874155999999999</v>
      </c>
      <c r="I121" s="7">
        <f t="shared" si="9"/>
        <v>2213.9384987999997</v>
      </c>
      <c r="J121" s="7">
        <f t="shared" si="10"/>
        <v>1106.9692493999999</v>
      </c>
      <c r="K121" s="4">
        <v>10</v>
      </c>
    </row>
    <row r="122" spans="1:18">
      <c r="A122" s="17" t="s">
        <v>141</v>
      </c>
      <c r="B122" t="s">
        <v>142</v>
      </c>
      <c r="C122" s="11" t="s">
        <v>165</v>
      </c>
      <c r="D122" s="12" t="s">
        <v>166</v>
      </c>
      <c r="E122" t="s">
        <v>61</v>
      </c>
      <c r="F122" s="12">
        <v>3.7400000000000003E-2</v>
      </c>
      <c r="G122" s="44">
        <f t="shared" si="8"/>
        <v>3.7400000000000003E-2</v>
      </c>
      <c r="H122" s="38">
        <f>G122*391.58</f>
        <v>14.645092</v>
      </c>
      <c r="I122" s="7">
        <f t="shared" si="9"/>
        <v>1717.8692916</v>
      </c>
      <c r="J122" s="41">
        <f t="shared" si="10"/>
        <v>858.9346458</v>
      </c>
      <c r="K122" s="44">
        <v>11</v>
      </c>
    </row>
    <row r="123" spans="1:18">
      <c r="A123" s="5" t="s">
        <v>141</v>
      </c>
      <c r="B123" s="2" t="s">
        <v>142</v>
      </c>
      <c r="C123" s="3" t="s">
        <v>167</v>
      </c>
      <c r="D123" s="1" t="s">
        <v>166</v>
      </c>
      <c r="E123" s="2" t="s">
        <v>61</v>
      </c>
      <c r="F123" s="1">
        <v>3.78E-2</v>
      </c>
      <c r="G123" s="4">
        <f t="shared" si="8"/>
        <v>3.78E-2</v>
      </c>
      <c r="H123" s="6">
        <f>G123*391.58</f>
        <v>14.801724</v>
      </c>
      <c r="I123" s="7">
        <f t="shared" si="9"/>
        <v>1736.2422251999999</v>
      </c>
      <c r="J123" s="7">
        <f t="shared" si="10"/>
        <v>868.12111259999995</v>
      </c>
      <c r="K123" s="4">
        <v>12</v>
      </c>
    </row>
    <row r="124" spans="1:18">
      <c r="A124" s="17" t="s">
        <v>141</v>
      </c>
      <c r="B124" t="s">
        <v>142</v>
      </c>
      <c r="C124" s="11" t="s">
        <v>168</v>
      </c>
      <c r="D124" s="12" t="s">
        <v>166</v>
      </c>
      <c r="E124" t="s">
        <v>61</v>
      </c>
      <c r="F124" s="12">
        <v>1.8100000000000002E-2</v>
      </c>
      <c r="G124" s="44">
        <f t="shared" si="8"/>
        <v>1.8100000000000002E-2</v>
      </c>
      <c r="H124" s="38">
        <f>G124*391.58</f>
        <v>7.0875980000000007</v>
      </c>
      <c r="I124" s="7">
        <f t="shared" si="9"/>
        <v>831.37524540000004</v>
      </c>
      <c r="J124" s="41">
        <f t="shared" si="10"/>
        <v>415.68762270000002</v>
      </c>
      <c r="K124" s="44">
        <v>13</v>
      </c>
    </row>
    <row r="125" spans="1:18">
      <c r="A125" s="69" t="s">
        <v>141</v>
      </c>
      <c r="B125" s="72" t="s">
        <v>142</v>
      </c>
      <c r="C125" s="8" t="s">
        <v>169</v>
      </c>
      <c r="D125" s="72" t="s">
        <v>166</v>
      </c>
      <c r="E125" s="9" t="s">
        <v>61</v>
      </c>
      <c r="F125" s="10">
        <v>0.37409999999999999</v>
      </c>
      <c r="G125" s="78">
        <f>SUM(F125:F127)</f>
        <v>0.3891</v>
      </c>
      <c r="H125" s="93">
        <f>G125*391.58</f>
        <v>152.363778</v>
      </c>
      <c r="I125" s="84">
        <f t="shared" si="9"/>
        <v>17872.271159399999</v>
      </c>
      <c r="J125" s="84">
        <f t="shared" si="10"/>
        <v>8936.1355796999997</v>
      </c>
      <c r="K125" s="78">
        <v>14</v>
      </c>
      <c r="P125" s="120"/>
      <c r="Q125" s="120"/>
      <c r="R125" s="120"/>
    </row>
    <row r="126" spans="1:18">
      <c r="A126" s="70"/>
      <c r="B126" s="73"/>
      <c r="C126" s="99" t="s">
        <v>170</v>
      </c>
      <c r="D126" s="73"/>
      <c r="E126" s="73" t="s">
        <v>61</v>
      </c>
      <c r="F126" s="104">
        <v>1.4999999999999999E-2</v>
      </c>
      <c r="G126" s="79"/>
      <c r="H126" s="94"/>
      <c r="I126" s="85"/>
      <c r="J126" s="85"/>
      <c r="K126" s="79"/>
      <c r="P126" s="120"/>
      <c r="Q126" s="120"/>
      <c r="R126" s="120"/>
    </row>
    <row r="127" spans="1:18">
      <c r="A127" s="71"/>
      <c r="B127" s="74"/>
      <c r="C127" s="100"/>
      <c r="D127" s="74"/>
      <c r="E127" s="74"/>
      <c r="F127" s="113"/>
      <c r="G127" s="80"/>
      <c r="H127" s="98"/>
      <c r="I127" s="86"/>
      <c r="J127" s="86"/>
      <c r="K127" s="80"/>
      <c r="P127" s="120"/>
      <c r="Q127" s="120"/>
      <c r="R127" s="120"/>
    </row>
    <row r="128" spans="1:18">
      <c r="A128" s="17" t="s">
        <v>141</v>
      </c>
      <c r="B128" t="s">
        <v>142</v>
      </c>
      <c r="C128" s="11" t="s">
        <v>171</v>
      </c>
      <c r="D128" s="12" t="s">
        <v>166</v>
      </c>
      <c r="E128" t="s">
        <v>61</v>
      </c>
      <c r="F128" s="14">
        <v>6.0000000000000001E-3</v>
      </c>
      <c r="G128" s="47">
        <f t="shared" ref="G128:G133" si="11">F128</f>
        <v>6.0000000000000001E-3</v>
      </c>
      <c r="H128" s="38">
        <f>G128*391.58</f>
        <v>2.3494799999999998</v>
      </c>
      <c r="I128" s="7">
        <f t="shared" ref="I128:I133" si="12">+H128*$M$1</f>
        <v>275.59400399999998</v>
      </c>
      <c r="J128" s="41">
        <f t="shared" ref="J128:J133" si="13">I128/2</f>
        <v>137.79700199999999</v>
      </c>
      <c r="K128" s="44">
        <v>15</v>
      </c>
      <c r="N128" s="60"/>
      <c r="P128" s="120"/>
      <c r="Q128" s="120"/>
      <c r="R128" s="120"/>
    </row>
    <row r="129" spans="1:18">
      <c r="A129" s="5" t="s">
        <v>172</v>
      </c>
      <c r="B129" s="2" t="s">
        <v>173</v>
      </c>
      <c r="C129" s="3" t="s">
        <v>174</v>
      </c>
      <c r="D129" s="1" t="s">
        <v>175</v>
      </c>
      <c r="E129" s="2" t="s">
        <v>176</v>
      </c>
      <c r="F129" s="1">
        <v>1.3318000000000001</v>
      </c>
      <c r="G129" s="4">
        <f t="shared" si="11"/>
        <v>1.3318000000000001</v>
      </c>
      <c r="H129" s="6">
        <f>G129*35.63</f>
        <v>47.452034000000005</v>
      </c>
      <c r="I129" s="7">
        <f t="shared" si="12"/>
        <v>5566.1235882000001</v>
      </c>
      <c r="J129" s="7">
        <f t="shared" si="13"/>
        <v>2783.0617941</v>
      </c>
      <c r="K129" s="4">
        <v>1</v>
      </c>
      <c r="P129" s="120"/>
      <c r="Q129" s="120"/>
      <c r="R129" s="120"/>
    </row>
    <row r="130" spans="1:18">
      <c r="A130" s="5" t="s">
        <v>172</v>
      </c>
      <c r="B130" s="2" t="s">
        <v>173</v>
      </c>
      <c r="C130" s="3" t="s">
        <v>177</v>
      </c>
      <c r="D130" s="1" t="s">
        <v>40</v>
      </c>
      <c r="E130" s="2" t="s">
        <v>176</v>
      </c>
      <c r="F130" s="1">
        <v>0.94020000000000004</v>
      </c>
      <c r="G130" s="4">
        <f t="shared" si="11"/>
        <v>0.94020000000000004</v>
      </c>
      <c r="H130" s="6">
        <f>G130*35.63</f>
        <v>33.499326000000003</v>
      </c>
      <c r="I130" s="7">
        <f t="shared" si="12"/>
        <v>3929.4709398000005</v>
      </c>
      <c r="J130" s="7">
        <f t="shared" si="13"/>
        <v>1964.7354699000002</v>
      </c>
      <c r="K130" s="4">
        <v>2</v>
      </c>
      <c r="P130" s="120"/>
      <c r="Q130" s="120"/>
      <c r="R130" s="120"/>
    </row>
    <row r="131" spans="1:18">
      <c r="A131" s="21" t="s">
        <v>172</v>
      </c>
      <c r="B131" s="22" t="s">
        <v>173</v>
      </c>
      <c r="C131" s="23" t="s">
        <v>178</v>
      </c>
      <c r="D131" s="24" t="s">
        <v>175</v>
      </c>
      <c r="E131" s="22" t="s">
        <v>61</v>
      </c>
      <c r="F131" s="24">
        <v>0.2732</v>
      </c>
      <c r="G131" s="45">
        <f t="shared" si="11"/>
        <v>0.2732</v>
      </c>
      <c r="H131" s="39">
        <f>G131*391.58</f>
        <v>106.97965599999999</v>
      </c>
      <c r="I131" s="7">
        <f t="shared" si="12"/>
        <v>12548.713648799998</v>
      </c>
      <c r="J131" s="42">
        <f t="shared" si="13"/>
        <v>6274.3568243999989</v>
      </c>
      <c r="K131" s="45">
        <v>3</v>
      </c>
      <c r="P131" s="120"/>
      <c r="Q131" s="120"/>
      <c r="R131" s="120"/>
    </row>
    <row r="132" spans="1:18">
      <c r="A132" s="5" t="s">
        <v>172</v>
      </c>
      <c r="B132" s="2" t="s">
        <v>173</v>
      </c>
      <c r="C132" s="3" t="s">
        <v>179</v>
      </c>
      <c r="D132" s="1" t="s">
        <v>101</v>
      </c>
      <c r="E132" s="2" t="s">
        <v>61</v>
      </c>
      <c r="F132" s="1">
        <v>0.15260000000000001</v>
      </c>
      <c r="G132" s="4">
        <f t="shared" si="11"/>
        <v>0.15260000000000001</v>
      </c>
      <c r="H132" s="6">
        <f>G132*391.58</f>
        <v>59.755108</v>
      </c>
      <c r="I132" s="7">
        <f t="shared" si="12"/>
        <v>7009.2741684000002</v>
      </c>
      <c r="J132" s="7">
        <f t="shared" si="13"/>
        <v>3504.6370842000001</v>
      </c>
      <c r="K132" s="4">
        <v>4</v>
      </c>
      <c r="P132" s="120"/>
      <c r="Q132" s="120"/>
      <c r="R132" s="120"/>
    </row>
    <row r="133" spans="1:18">
      <c r="A133" s="17" t="s">
        <v>172</v>
      </c>
      <c r="B133" t="s">
        <v>173</v>
      </c>
      <c r="C133" s="11" t="s">
        <v>180</v>
      </c>
      <c r="D133" s="12" t="s">
        <v>11</v>
      </c>
      <c r="E133" t="s">
        <v>61</v>
      </c>
      <c r="F133" s="14">
        <v>8.5999999999999993E-2</v>
      </c>
      <c r="G133" s="47">
        <f t="shared" si="11"/>
        <v>8.5999999999999993E-2</v>
      </c>
      <c r="H133" s="38">
        <f>G133*391.58</f>
        <v>33.675879999999999</v>
      </c>
      <c r="I133" s="64">
        <f t="shared" si="12"/>
        <v>3950.1807239999998</v>
      </c>
      <c r="J133" s="41">
        <f t="shared" si="13"/>
        <v>1975.0903619999999</v>
      </c>
      <c r="K133" s="44">
        <v>5</v>
      </c>
      <c r="P133" s="120"/>
      <c r="Q133" s="120"/>
      <c r="R133" s="120"/>
    </row>
    <row r="134" spans="1:18">
      <c r="A134" s="5" t="s">
        <v>172</v>
      </c>
      <c r="B134" s="2" t="s">
        <v>173</v>
      </c>
      <c r="C134" s="3" t="s">
        <v>181</v>
      </c>
      <c r="D134" s="1" t="s">
        <v>101</v>
      </c>
      <c r="E134" s="2" t="s">
        <v>35</v>
      </c>
      <c r="F134" s="1">
        <v>5.1799999999999999E-2</v>
      </c>
      <c r="G134" s="4">
        <f>F134</f>
        <v>5.1799999999999999E-2</v>
      </c>
      <c r="H134" s="6">
        <f>G134*63.44</f>
        <v>3.2861919999999998</v>
      </c>
      <c r="I134" s="7">
        <f>+H134*$M$1</f>
        <v>385.47032159999998</v>
      </c>
      <c r="J134" s="7">
        <f>I134/2</f>
        <v>192.73516079999999</v>
      </c>
      <c r="K134" s="4">
        <v>6</v>
      </c>
      <c r="P134" s="120"/>
      <c r="Q134" s="120"/>
      <c r="R134" s="120"/>
    </row>
    <row r="135" spans="1:18">
      <c r="A135" s="17" t="s">
        <v>172</v>
      </c>
      <c r="B135" t="s">
        <v>173</v>
      </c>
      <c r="C135" s="11" t="s">
        <v>182</v>
      </c>
      <c r="D135" s="12" t="s">
        <v>166</v>
      </c>
      <c r="E135" t="s">
        <v>22</v>
      </c>
      <c r="F135" s="12">
        <v>0.20230000000000001</v>
      </c>
      <c r="G135" s="44">
        <f>F135</f>
        <v>0.20230000000000001</v>
      </c>
      <c r="H135" s="38">
        <f>G135*356.34</f>
        <v>72.087581999999998</v>
      </c>
      <c r="I135" s="7">
        <f>+H135*$M$1</f>
        <v>8455.8733685999996</v>
      </c>
      <c r="J135" s="41">
        <f>I135/2</f>
        <v>4227.9366842999998</v>
      </c>
      <c r="K135" s="44">
        <v>7</v>
      </c>
      <c r="N135" s="60"/>
      <c r="O135" s="60"/>
      <c r="P135" s="121"/>
      <c r="Q135" s="121"/>
      <c r="R135" s="120"/>
    </row>
    <row r="136" spans="1:18">
      <c r="A136" s="5" t="s">
        <v>183</v>
      </c>
      <c r="B136" s="2" t="s">
        <v>184</v>
      </c>
      <c r="C136" s="3" t="s">
        <v>185</v>
      </c>
      <c r="D136" s="1" t="s">
        <v>186</v>
      </c>
      <c r="E136" s="2" t="s">
        <v>112</v>
      </c>
      <c r="F136" s="1">
        <v>1.7723</v>
      </c>
      <c r="G136" s="4">
        <f>F136</f>
        <v>1.7723</v>
      </c>
      <c r="H136" s="6">
        <f>G136*158.59</f>
        <v>281.06905699999999</v>
      </c>
      <c r="I136" s="7">
        <f>+H136*$M$1</f>
        <v>32969.400386099995</v>
      </c>
      <c r="J136" s="7">
        <f>I136/2</f>
        <v>16484.700193049997</v>
      </c>
      <c r="K136" s="4">
        <v>1</v>
      </c>
      <c r="P136" s="120"/>
      <c r="Q136" s="120"/>
      <c r="R136" s="120"/>
    </row>
    <row r="137" spans="1:18">
      <c r="A137" s="17" t="s">
        <v>183</v>
      </c>
      <c r="B137" t="s">
        <v>184</v>
      </c>
      <c r="C137" s="11" t="s">
        <v>187</v>
      </c>
      <c r="D137" s="12" t="s">
        <v>186</v>
      </c>
      <c r="E137" t="s">
        <v>41</v>
      </c>
      <c r="F137" s="14">
        <v>0.13400000000000001</v>
      </c>
      <c r="G137" s="47">
        <f>F137</f>
        <v>0.13400000000000001</v>
      </c>
      <c r="H137" s="38">
        <f>G137*317.18</f>
        <v>42.502120000000005</v>
      </c>
      <c r="I137" s="7">
        <f>+H137*$M$1</f>
        <v>4985.4986760000002</v>
      </c>
      <c r="J137" s="41">
        <f>I137/2</f>
        <v>2492.7493380000001</v>
      </c>
      <c r="K137" s="44">
        <v>2</v>
      </c>
      <c r="P137" s="120"/>
      <c r="Q137" s="120"/>
      <c r="R137" s="120"/>
    </row>
    <row r="138" spans="1:18">
      <c r="A138" s="69" t="s">
        <v>183</v>
      </c>
      <c r="B138" s="72" t="s">
        <v>184</v>
      </c>
      <c r="C138" s="8" t="s">
        <v>188</v>
      </c>
      <c r="D138" s="72" t="s">
        <v>11</v>
      </c>
      <c r="E138" s="9" t="s">
        <v>41</v>
      </c>
      <c r="F138" s="10">
        <v>0.39450000000000002</v>
      </c>
      <c r="G138" s="78">
        <f>SUM(F138:F140)</f>
        <v>0.40670000000000001</v>
      </c>
      <c r="H138" s="93">
        <v>130</v>
      </c>
      <c r="I138" s="84">
        <f>+H138*$M$1</f>
        <v>15249</v>
      </c>
      <c r="J138" s="84">
        <f>I138/2</f>
        <v>7624.5</v>
      </c>
      <c r="K138" s="78">
        <v>3</v>
      </c>
      <c r="P138" s="120"/>
      <c r="Q138" s="120"/>
      <c r="R138" s="120"/>
    </row>
    <row r="139" spans="1:18">
      <c r="A139" s="70"/>
      <c r="B139" s="73"/>
      <c r="C139" s="99" t="s">
        <v>188</v>
      </c>
      <c r="D139" s="73"/>
      <c r="E139" s="73" t="s">
        <v>90</v>
      </c>
      <c r="F139" s="101">
        <v>1.2200000000000001E-2</v>
      </c>
      <c r="G139" s="79"/>
      <c r="H139" s="94"/>
      <c r="I139" s="85"/>
      <c r="J139" s="85"/>
      <c r="K139" s="79"/>
      <c r="P139" s="120"/>
      <c r="Q139" s="120"/>
      <c r="R139" s="120"/>
    </row>
    <row r="140" spans="1:18">
      <c r="A140" s="71"/>
      <c r="B140" s="74"/>
      <c r="C140" s="100"/>
      <c r="D140" s="74"/>
      <c r="E140" s="74"/>
      <c r="F140" s="102"/>
      <c r="G140" s="80"/>
      <c r="H140" s="98"/>
      <c r="I140" s="86"/>
      <c r="J140" s="86"/>
      <c r="K140" s="80"/>
      <c r="P140" s="120"/>
      <c r="Q140" s="120"/>
      <c r="R140" s="120"/>
    </row>
    <row r="141" spans="1:18">
      <c r="A141" s="17" t="s">
        <v>183</v>
      </c>
      <c r="B141" t="s">
        <v>184</v>
      </c>
      <c r="C141" s="11" t="s">
        <v>145</v>
      </c>
      <c r="D141" s="12" t="s">
        <v>189</v>
      </c>
      <c r="E141" t="s">
        <v>38</v>
      </c>
      <c r="F141" s="12">
        <v>1.8883000000000001</v>
      </c>
      <c r="G141" s="44">
        <f>F141</f>
        <v>1.8883000000000001</v>
      </c>
      <c r="H141" s="38">
        <f>G141*56.39</f>
        <v>106.48123700000001</v>
      </c>
      <c r="I141" s="7">
        <f>+H141*$M$1</f>
        <v>12490.2491001</v>
      </c>
      <c r="J141" s="41">
        <f>I141/2</f>
        <v>6245.1245500499999</v>
      </c>
      <c r="K141" s="44">
        <v>4</v>
      </c>
      <c r="P141" s="120"/>
      <c r="Q141" s="120"/>
      <c r="R141" s="120"/>
    </row>
    <row r="142" spans="1:18">
      <c r="A142" s="69" t="s">
        <v>183</v>
      </c>
      <c r="B142" s="72" t="s">
        <v>184</v>
      </c>
      <c r="C142" s="8" t="s">
        <v>190</v>
      </c>
      <c r="D142" s="72" t="s">
        <v>11</v>
      </c>
      <c r="E142" s="9" t="s">
        <v>35</v>
      </c>
      <c r="F142" s="10">
        <v>0.10539999999999999</v>
      </c>
      <c r="G142" s="78">
        <f>SUM(F142:F144)</f>
        <v>0.2087</v>
      </c>
      <c r="H142" s="93">
        <f>G142*63.44</f>
        <v>13.239927999999999</v>
      </c>
      <c r="I142" s="84">
        <f>+H142*$M$1</f>
        <v>1553.0435543999999</v>
      </c>
      <c r="J142" s="84">
        <f>I142/2</f>
        <v>776.52177719999997</v>
      </c>
      <c r="K142" s="78">
        <v>5</v>
      </c>
    </row>
    <row r="143" spans="1:18">
      <c r="A143" s="70"/>
      <c r="B143" s="73"/>
      <c r="C143" s="99" t="s">
        <v>191</v>
      </c>
      <c r="D143" s="73"/>
      <c r="E143" s="73" t="s">
        <v>35</v>
      </c>
      <c r="F143" s="101">
        <v>0.1033</v>
      </c>
      <c r="G143" s="79"/>
      <c r="H143" s="94"/>
      <c r="I143" s="85"/>
      <c r="J143" s="85"/>
      <c r="K143" s="79"/>
    </row>
    <row r="144" spans="1:18">
      <c r="A144" s="71"/>
      <c r="B144" s="74"/>
      <c r="C144" s="100"/>
      <c r="D144" s="74"/>
      <c r="E144" s="74"/>
      <c r="F144" s="102"/>
      <c r="G144" s="80"/>
      <c r="H144" s="98"/>
      <c r="I144" s="86"/>
      <c r="J144" s="86"/>
      <c r="K144" s="80"/>
    </row>
    <row r="145" spans="1:11">
      <c r="A145" s="17" t="s">
        <v>183</v>
      </c>
      <c r="B145" t="s">
        <v>184</v>
      </c>
      <c r="C145" s="11" t="s">
        <v>192</v>
      </c>
      <c r="D145" s="12" t="s">
        <v>11</v>
      </c>
      <c r="E145" t="s">
        <v>35</v>
      </c>
      <c r="F145" s="14">
        <v>0.92900000000000005</v>
      </c>
      <c r="G145" s="47">
        <f>F145</f>
        <v>0.92900000000000005</v>
      </c>
      <c r="H145" s="38">
        <f>G145*63.44</f>
        <v>58.935760000000002</v>
      </c>
      <c r="I145" s="7">
        <f>+H145*$M$1</f>
        <v>6913.1646479999999</v>
      </c>
      <c r="J145" s="41">
        <f>I145/2</f>
        <v>3456.582324</v>
      </c>
      <c r="K145" s="44">
        <v>6</v>
      </c>
    </row>
    <row r="146" spans="1:11">
      <c r="A146" s="5" t="s">
        <v>183</v>
      </c>
      <c r="B146" s="2" t="s">
        <v>184</v>
      </c>
      <c r="C146" s="3" t="s">
        <v>193</v>
      </c>
      <c r="D146" s="1" t="s">
        <v>194</v>
      </c>
      <c r="E146" s="2" t="s">
        <v>41</v>
      </c>
      <c r="F146" s="1">
        <v>7.7700000000000005E-2</v>
      </c>
      <c r="G146" s="4">
        <f>F146</f>
        <v>7.7700000000000005E-2</v>
      </c>
      <c r="H146" s="6">
        <f>G146*317.18</f>
        <v>24.644886000000003</v>
      </c>
      <c r="I146" s="7">
        <f>+H146*$M$1</f>
        <v>2890.8451278000002</v>
      </c>
      <c r="J146" s="7">
        <f>I146/2</f>
        <v>1445.4225639000001</v>
      </c>
      <c r="K146" s="4">
        <v>7</v>
      </c>
    </row>
    <row r="147" spans="1:11">
      <c r="A147" s="69" t="s">
        <v>183</v>
      </c>
      <c r="B147" s="72" t="s">
        <v>184</v>
      </c>
      <c r="C147" s="8" t="s">
        <v>158</v>
      </c>
      <c r="D147" s="72" t="s">
        <v>195</v>
      </c>
      <c r="E147" s="9" t="s">
        <v>22</v>
      </c>
      <c r="F147" s="10">
        <v>9.06E-2</v>
      </c>
      <c r="G147" s="78">
        <f>SUM(F147:F169)</f>
        <v>2.7913000000000006</v>
      </c>
      <c r="H147" s="93">
        <f>G147*356.34</f>
        <v>994.6518420000001</v>
      </c>
      <c r="I147" s="84">
        <f>+H147*$M$1</f>
        <v>116672.66106660001</v>
      </c>
      <c r="J147" s="84">
        <f>I147/2</f>
        <v>58336.330533300003</v>
      </c>
      <c r="K147" s="78">
        <v>8</v>
      </c>
    </row>
    <row r="148" spans="1:11">
      <c r="A148" s="70"/>
      <c r="B148" s="73"/>
      <c r="C148" s="11" t="s">
        <v>159</v>
      </c>
      <c r="D148" s="73"/>
      <c r="E148" s="13" t="s">
        <v>22</v>
      </c>
      <c r="F148" s="12">
        <v>9.2600000000000002E-2</v>
      </c>
      <c r="G148" s="79"/>
      <c r="H148" s="94"/>
      <c r="I148" s="85"/>
      <c r="J148" s="85"/>
      <c r="K148" s="79"/>
    </row>
    <row r="149" spans="1:11">
      <c r="A149" s="70"/>
      <c r="B149" s="73"/>
      <c r="C149" s="11" t="s">
        <v>196</v>
      </c>
      <c r="D149" s="73"/>
      <c r="E149" s="13" t="s">
        <v>22</v>
      </c>
      <c r="F149" s="14">
        <v>7.0000000000000007E-2</v>
      </c>
      <c r="G149" s="79"/>
      <c r="H149" s="94"/>
      <c r="I149" s="85"/>
      <c r="J149" s="85"/>
      <c r="K149" s="79"/>
    </row>
    <row r="150" spans="1:11">
      <c r="A150" s="70"/>
      <c r="B150" s="73"/>
      <c r="C150" s="11" t="s">
        <v>197</v>
      </c>
      <c r="D150" s="73"/>
      <c r="E150" s="13" t="s">
        <v>22</v>
      </c>
      <c r="F150" s="14">
        <v>7.0000000000000007E-2</v>
      </c>
      <c r="G150" s="79"/>
      <c r="H150" s="94"/>
      <c r="I150" s="85"/>
      <c r="J150" s="85"/>
      <c r="K150" s="79"/>
    </row>
    <row r="151" spans="1:11">
      <c r="A151" s="70"/>
      <c r="B151" s="73"/>
      <c r="C151" s="11" t="s">
        <v>198</v>
      </c>
      <c r="D151" s="73"/>
      <c r="E151" s="13" t="s">
        <v>22</v>
      </c>
      <c r="F151" s="14">
        <v>7.0000000000000007E-2</v>
      </c>
      <c r="G151" s="79"/>
      <c r="H151" s="94"/>
      <c r="I151" s="85"/>
      <c r="J151" s="85"/>
      <c r="K151" s="79"/>
    </row>
    <row r="152" spans="1:11">
      <c r="A152" s="70"/>
      <c r="B152" s="73"/>
      <c r="C152" s="11" t="s">
        <v>199</v>
      </c>
      <c r="D152" s="73"/>
      <c r="E152" s="13" t="s">
        <v>22</v>
      </c>
      <c r="F152" s="14">
        <v>7.0000000000000007E-2</v>
      </c>
      <c r="G152" s="79"/>
      <c r="H152" s="94"/>
      <c r="I152" s="85"/>
      <c r="J152" s="85"/>
      <c r="K152" s="79"/>
    </row>
    <row r="153" spans="1:11">
      <c r="A153" s="70"/>
      <c r="B153" s="73"/>
      <c r="C153" s="11" t="s">
        <v>200</v>
      </c>
      <c r="D153" s="73"/>
      <c r="E153" s="13" t="s">
        <v>22</v>
      </c>
      <c r="F153" s="14">
        <v>7.0000000000000007E-2</v>
      </c>
      <c r="G153" s="79"/>
      <c r="H153" s="94"/>
      <c r="I153" s="85"/>
      <c r="J153" s="85"/>
      <c r="K153" s="79"/>
    </row>
    <row r="154" spans="1:11">
      <c r="A154" s="70"/>
      <c r="B154" s="73"/>
      <c r="C154" s="11" t="s">
        <v>201</v>
      </c>
      <c r="D154" s="73"/>
      <c r="E154" s="13" t="s">
        <v>22</v>
      </c>
      <c r="F154" s="14">
        <v>7.0000000000000007E-2</v>
      </c>
      <c r="G154" s="79"/>
      <c r="H154" s="94"/>
      <c r="I154" s="85"/>
      <c r="J154" s="85"/>
      <c r="K154" s="79"/>
    </row>
    <row r="155" spans="1:11">
      <c r="A155" s="70"/>
      <c r="B155" s="73"/>
      <c r="C155" s="11" t="s">
        <v>202</v>
      </c>
      <c r="D155" s="73"/>
      <c r="E155" s="13" t="s">
        <v>22</v>
      </c>
      <c r="F155" s="14">
        <v>7.0000000000000007E-2</v>
      </c>
      <c r="G155" s="79"/>
      <c r="H155" s="94"/>
      <c r="I155" s="85"/>
      <c r="J155" s="85"/>
      <c r="K155" s="79"/>
    </row>
    <row r="156" spans="1:11">
      <c r="A156" s="70"/>
      <c r="B156" s="73"/>
      <c r="C156" s="11" t="s">
        <v>203</v>
      </c>
      <c r="D156" s="73"/>
      <c r="E156" s="13" t="s">
        <v>22</v>
      </c>
      <c r="F156" s="14">
        <v>7.0000000000000007E-2</v>
      </c>
      <c r="G156" s="79"/>
      <c r="H156" s="94"/>
      <c r="I156" s="85"/>
      <c r="J156" s="85"/>
      <c r="K156" s="79"/>
    </row>
    <row r="157" spans="1:11">
      <c r="A157" s="70"/>
      <c r="B157" s="73"/>
      <c r="C157" s="11" t="s">
        <v>204</v>
      </c>
      <c r="D157" s="73"/>
      <c r="E157" s="13" t="s">
        <v>22</v>
      </c>
      <c r="F157" s="12">
        <v>9.4399999999999998E-2</v>
      </c>
      <c r="G157" s="79"/>
      <c r="H157" s="94"/>
      <c r="I157" s="85"/>
      <c r="J157" s="85"/>
      <c r="K157" s="79"/>
    </row>
    <row r="158" spans="1:11">
      <c r="A158" s="70"/>
      <c r="B158" s="73"/>
      <c r="C158" s="11" t="s">
        <v>205</v>
      </c>
      <c r="D158" s="73"/>
      <c r="E158" s="13" t="s">
        <v>22</v>
      </c>
      <c r="F158" s="12">
        <v>9.6299999999999997E-2</v>
      </c>
      <c r="G158" s="79"/>
      <c r="H158" s="94"/>
      <c r="I158" s="85"/>
      <c r="J158" s="85"/>
      <c r="K158" s="79"/>
    </row>
    <row r="159" spans="1:11">
      <c r="A159" s="70"/>
      <c r="B159" s="73"/>
      <c r="C159" s="11" t="s">
        <v>206</v>
      </c>
      <c r="D159" s="73"/>
      <c r="E159" s="13" t="s">
        <v>22</v>
      </c>
      <c r="F159" s="12">
        <v>0.79849999999999999</v>
      </c>
      <c r="G159" s="79"/>
      <c r="H159" s="94"/>
      <c r="I159" s="85"/>
      <c r="J159" s="85"/>
      <c r="K159" s="79"/>
    </row>
    <row r="160" spans="1:11">
      <c r="A160" s="70"/>
      <c r="B160" s="73"/>
      <c r="C160" s="11" t="s">
        <v>207</v>
      </c>
      <c r="D160" s="73"/>
      <c r="E160" s="13" t="s">
        <v>22</v>
      </c>
      <c r="F160" s="14">
        <v>0.13300000000000001</v>
      </c>
      <c r="G160" s="79"/>
      <c r="H160" s="94"/>
      <c r="I160" s="85"/>
      <c r="J160" s="85"/>
      <c r="K160" s="79"/>
    </row>
    <row r="161" spans="1:11">
      <c r="A161" s="70"/>
      <c r="B161" s="73"/>
      <c r="C161" s="11" t="s">
        <v>208</v>
      </c>
      <c r="D161" s="73"/>
      <c r="E161" s="13" t="s">
        <v>22</v>
      </c>
      <c r="F161" s="12">
        <v>0.1295</v>
      </c>
      <c r="G161" s="79"/>
      <c r="H161" s="94"/>
      <c r="I161" s="85"/>
      <c r="J161" s="85"/>
      <c r="K161" s="79"/>
    </row>
    <row r="162" spans="1:11">
      <c r="A162" s="70"/>
      <c r="B162" s="73"/>
      <c r="C162" s="11" t="s">
        <v>209</v>
      </c>
      <c r="D162" s="73"/>
      <c r="E162" s="13" t="s">
        <v>22</v>
      </c>
      <c r="F162" s="12">
        <v>0.12559999999999999</v>
      </c>
      <c r="G162" s="79"/>
      <c r="H162" s="94"/>
      <c r="I162" s="85"/>
      <c r="J162" s="85"/>
      <c r="K162" s="79"/>
    </row>
    <row r="163" spans="1:11">
      <c r="A163" s="70"/>
      <c r="B163" s="73"/>
      <c r="C163" s="11" t="s">
        <v>210</v>
      </c>
      <c r="D163" s="73"/>
      <c r="E163" s="13" t="s">
        <v>22</v>
      </c>
      <c r="F163" s="12">
        <v>0.1217</v>
      </c>
      <c r="G163" s="79"/>
      <c r="H163" s="94"/>
      <c r="I163" s="85"/>
      <c r="J163" s="85"/>
      <c r="K163" s="79"/>
    </row>
    <row r="164" spans="1:11">
      <c r="A164" s="70"/>
      <c r="B164" s="73"/>
      <c r="C164" s="11" t="s">
        <v>211</v>
      </c>
      <c r="D164" s="73"/>
      <c r="E164" s="13" t="s">
        <v>22</v>
      </c>
      <c r="F164" s="12">
        <v>0.1178</v>
      </c>
      <c r="G164" s="79"/>
      <c r="H164" s="94"/>
      <c r="I164" s="85"/>
      <c r="J164" s="85"/>
      <c r="K164" s="79"/>
    </row>
    <row r="165" spans="1:11">
      <c r="A165" s="70"/>
      <c r="B165" s="73"/>
      <c r="C165" s="11" t="s">
        <v>212</v>
      </c>
      <c r="D165" s="73"/>
      <c r="E165" s="13" t="s">
        <v>22</v>
      </c>
      <c r="F165" s="12">
        <v>0.1139</v>
      </c>
      <c r="G165" s="79"/>
      <c r="H165" s="94"/>
      <c r="I165" s="85"/>
      <c r="J165" s="85"/>
      <c r="K165" s="79"/>
    </row>
    <row r="166" spans="1:11">
      <c r="A166" s="70"/>
      <c r="B166" s="73"/>
      <c r="C166" s="11" t="s">
        <v>213</v>
      </c>
      <c r="D166" s="73"/>
      <c r="E166" s="13" t="s">
        <v>22</v>
      </c>
      <c r="F166" s="12">
        <v>8.8200000000000001E-2</v>
      </c>
      <c r="G166" s="79"/>
      <c r="H166" s="94"/>
      <c r="I166" s="85"/>
      <c r="J166" s="85"/>
      <c r="K166" s="79"/>
    </row>
    <row r="167" spans="1:11">
      <c r="A167" s="70"/>
      <c r="B167" s="73"/>
      <c r="C167" s="11" t="s">
        <v>214</v>
      </c>
      <c r="D167" s="73"/>
      <c r="E167" s="13" t="s">
        <v>22</v>
      </c>
      <c r="F167" s="12">
        <v>0.1138</v>
      </c>
      <c r="G167" s="79"/>
      <c r="H167" s="94"/>
      <c r="I167" s="85"/>
      <c r="J167" s="85"/>
      <c r="K167" s="79"/>
    </row>
    <row r="168" spans="1:11">
      <c r="A168" s="70"/>
      <c r="B168" s="73"/>
      <c r="C168" s="99" t="s">
        <v>215</v>
      </c>
      <c r="D168" s="73"/>
      <c r="E168" s="73" t="s">
        <v>22</v>
      </c>
      <c r="F168" s="101">
        <v>0.1154</v>
      </c>
      <c r="G168" s="79"/>
      <c r="H168" s="94"/>
      <c r="I168" s="85"/>
      <c r="J168" s="85"/>
      <c r="K168" s="79"/>
    </row>
    <row r="169" spans="1:11">
      <c r="A169" s="71"/>
      <c r="B169" s="74"/>
      <c r="C169" s="100"/>
      <c r="D169" s="74"/>
      <c r="E169" s="74"/>
      <c r="F169" s="102"/>
      <c r="G169" s="80"/>
      <c r="H169" s="98"/>
      <c r="I169" s="86"/>
      <c r="J169" s="86"/>
      <c r="K169" s="80"/>
    </row>
    <row r="170" spans="1:11">
      <c r="A170" s="69" t="s">
        <v>183</v>
      </c>
      <c r="B170" s="72" t="s">
        <v>184</v>
      </c>
      <c r="C170" s="8" t="s">
        <v>216</v>
      </c>
      <c r="D170" s="72" t="s">
        <v>186</v>
      </c>
      <c r="E170" s="9" t="s">
        <v>22</v>
      </c>
      <c r="F170" s="10">
        <v>8.2699999999999996E-2</v>
      </c>
      <c r="G170" s="78">
        <f>SUM(F170:F176)</f>
        <v>0.47539999999999993</v>
      </c>
      <c r="H170" s="93">
        <f>G170*356.34</f>
        <v>169.40403599999996</v>
      </c>
      <c r="I170" s="84">
        <f>+H170*$M$1</f>
        <v>19871.093422799997</v>
      </c>
      <c r="J170" s="84">
        <f>I170/2</f>
        <v>9935.5467113999985</v>
      </c>
      <c r="K170" s="78">
        <v>9</v>
      </c>
    </row>
    <row r="171" spans="1:11">
      <c r="A171" s="70"/>
      <c r="B171" s="73"/>
      <c r="C171" s="11" t="s">
        <v>217</v>
      </c>
      <c r="D171" s="73"/>
      <c r="E171" s="13" t="s">
        <v>22</v>
      </c>
      <c r="F171" s="12">
        <v>5.8099999999999999E-2</v>
      </c>
      <c r="G171" s="79"/>
      <c r="H171" s="94"/>
      <c r="I171" s="85"/>
      <c r="J171" s="85"/>
      <c r="K171" s="79"/>
    </row>
    <row r="172" spans="1:11">
      <c r="A172" s="70"/>
      <c r="B172" s="73"/>
      <c r="C172" s="11" t="s">
        <v>218</v>
      </c>
      <c r="D172" s="73"/>
      <c r="E172" s="13" t="s">
        <v>22</v>
      </c>
      <c r="F172" s="12">
        <v>5.8200000000000002E-2</v>
      </c>
      <c r="G172" s="79"/>
      <c r="H172" s="94"/>
      <c r="I172" s="85"/>
      <c r="J172" s="85"/>
      <c r="K172" s="79"/>
    </row>
    <row r="173" spans="1:11">
      <c r="A173" s="70"/>
      <c r="B173" s="73"/>
      <c r="C173" s="11" t="s">
        <v>219</v>
      </c>
      <c r="D173" s="73"/>
      <c r="E173" s="13" t="s">
        <v>22</v>
      </c>
      <c r="F173" s="12">
        <v>7.9500000000000001E-2</v>
      </c>
      <c r="G173" s="79"/>
      <c r="H173" s="94"/>
      <c r="I173" s="85"/>
      <c r="J173" s="85"/>
      <c r="K173" s="79"/>
    </row>
    <row r="174" spans="1:11">
      <c r="A174" s="70"/>
      <c r="B174" s="73"/>
      <c r="C174" s="11" t="s">
        <v>220</v>
      </c>
      <c r="D174" s="73"/>
      <c r="E174" s="13" t="s">
        <v>22</v>
      </c>
      <c r="F174" s="12">
        <v>9.8299999999999998E-2</v>
      </c>
      <c r="G174" s="79"/>
      <c r="H174" s="94"/>
      <c r="I174" s="85"/>
      <c r="J174" s="85"/>
      <c r="K174" s="79"/>
    </row>
    <row r="175" spans="1:11">
      <c r="A175" s="70"/>
      <c r="B175" s="73"/>
      <c r="C175" s="99" t="s">
        <v>221</v>
      </c>
      <c r="D175" s="73"/>
      <c r="E175" s="73" t="s">
        <v>22</v>
      </c>
      <c r="F175" s="101">
        <v>9.8599999999999993E-2</v>
      </c>
      <c r="G175" s="79"/>
      <c r="H175" s="94"/>
      <c r="I175" s="85"/>
      <c r="J175" s="85"/>
      <c r="K175" s="79"/>
    </row>
    <row r="176" spans="1:11">
      <c r="A176" s="71"/>
      <c r="B176" s="74"/>
      <c r="C176" s="100"/>
      <c r="D176" s="74"/>
      <c r="E176" s="74"/>
      <c r="F176" s="102"/>
      <c r="G176" s="80"/>
      <c r="H176" s="98"/>
      <c r="I176" s="86"/>
      <c r="J176" s="86"/>
      <c r="K176" s="80"/>
    </row>
    <row r="177" spans="1:15">
      <c r="A177" s="17" t="s">
        <v>183</v>
      </c>
      <c r="B177" t="s">
        <v>184</v>
      </c>
      <c r="C177" s="11" t="s">
        <v>222</v>
      </c>
      <c r="D177" s="12" t="s">
        <v>223</v>
      </c>
      <c r="E177" t="s">
        <v>38</v>
      </c>
      <c r="F177" s="14">
        <v>5.3999999999999999E-2</v>
      </c>
      <c r="G177" s="47">
        <f>F177</f>
        <v>5.3999999999999999E-2</v>
      </c>
      <c r="H177" s="38">
        <f>G177*56.39</f>
        <v>3.0450599999999999</v>
      </c>
      <c r="I177" s="7">
        <f>+H177*$M$1</f>
        <v>357.18553799999995</v>
      </c>
      <c r="J177" s="41">
        <f>I177/2</f>
        <v>178.59276899999998</v>
      </c>
      <c r="K177" s="44">
        <v>10</v>
      </c>
    </row>
    <row r="178" spans="1:15">
      <c r="A178" s="69" t="s">
        <v>183</v>
      </c>
      <c r="B178" s="9" t="s">
        <v>224</v>
      </c>
      <c r="C178" s="8" t="s">
        <v>225</v>
      </c>
      <c r="D178" s="72" t="s">
        <v>195</v>
      </c>
      <c r="E178" s="9" t="s">
        <v>226</v>
      </c>
      <c r="F178" s="10">
        <v>0.1101</v>
      </c>
      <c r="G178" s="78">
        <f>SUM(F178:F184)</f>
        <v>0.54449999999999998</v>
      </c>
      <c r="H178" s="93">
        <f>G178*356.34</f>
        <v>194.02712999999997</v>
      </c>
      <c r="I178" s="84">
        <f>+H178*$M$1</f>
        <v>22759.382348999996</v>
      </c>
      <c r="J178" s="84">
        <f>I178/2</f>
        <v>11379.691174499998</v>
      </c>
      <c r="K178" s="78">
        <v>11</v>
      </c>
    </row>
    <row r="179" spans="1:15">
      <c r="A179" s="70"/>
      <c r="B179" s="13" t="s">
        <v>227</v>
      </c>
      <c r="C179" s="11" t="s">
        <v>228</v>
      </c>
      <c r="D179" s="73"/>
      <c r="E179" s="13" t="s">
        <v>22</v>
      </c>
      <c r="F179" s="12">
        <v>0.10630000000000001</v>
      </c>
      <c r="G179" s="79"/>
      <c r="H179" s="94"/>
      <c r="I179" s="85"/>
      <c r="J179" s="85"/>
      <c r="K179" s="79"/>
    </row>
    <row r="180" spans="1:15">
      <c r="A180" s="70"/>
      <c r="B180" s="13" t="s">
        <v>229</v>
      </c>
      <c r="C180" s="11" t="s">
        <v>230</v>
      </c>
      <c r="D180" s="73"/>
      <c r="E180" s="13" t="s">
        <v>22</v>
      </c>
      <c r="F180" s="14">
        <v>8.3000000000000004E-2</v>
      </c>
      <c r="G180" s="79"/>
      <c r="H180" s="94"/>
      <c r="I180" s="85"/>
      <c r="J180" s="85"/>
      <c r="K180" s="79"/>
    </row>
    <row r="181" spans="1:15">
      <c r="A181" s="70"/>
      <c r="B181" s="13" t="s">
        <v>231</v>
      </c>
      <c r="C181" s="11" t="s">
        <v>232</v>
      </c>
      <c r="D181" s="73"/>
      <c r="E181" s="13" t="s">
        <v>22</v>
      </c>
      <c r="F181" s="12">
        <v>8.2299999999999998E-2</v>
      </c>
      <c r="G181" s="79"/>
      <c r="H181" s="94"/>
      <c r="I181" s="85"/>
      <c r="J181" s="85"/>
      <c r="K181" s="79"/>
    </row>
    <row r="182" spans="1:15">
      <c r="A182" s="70"/>
      <c r="B182" s="13" t="s">
        <v>233</v>
      </c>
      <c r="C182" s="11" t="s">
        <v>234</v>
      </c>
      <c r="D182" s="73"/>
      <c r="E182" s="13" t="s">
        <v>22</v>
      </c>
      <c r="F182" s="12">
        <v>8.1699999999999995E-2</v>
      </c>
      <c r="G182" s="79"/>
      <c r="H182" s="94"/>
      <c r="I182" s="85"/>
      <c r="J182" s="85"/>
      <c r="K182" s="79"/>
    </row>
    <row r="183" spans="1:15">
      <c r="A183" s="70"/>
      <c r="B183" s="73" t="s">
        <v>235</v>
      </c>
      <c r="C183" s="99" t="s">
        <v>236</v>
      </c>
      <c r="D183" s="73"/>
      <c r="E183" s="73" t="s">
        <v>22</v>
      </c>
      <c r="F183" s="101">
        <v>8.1100000000000005E-2</v>
      </c>
      <c r="G183" s="79"/>
      <c r="H183" s="94"/>
      <c r="I183" s="85"/>
      <c r="J183" s="85"/>
      <c r="K183" s="79"/>
    </row>
    <row r="184" spans="1:15">
      <c r="A184" s="71"/>
      <c r="B184" s="74"/>
      <c r="C184" s="100"/>
      <c r="D184" s="74"/>
      <c r="E184" s="74"/>
      <c r="F184" s="102"/>
      <c r="G184" s="80"/>
      <c r="H184" s="98"/>
      <c r="I184" s="86"/>
      <c r="J184" s="86"/>
      <c r="K184" s="80"/>
      <c r="L184" s="56"/>
      <c r="M184" s="120"/>
    </row>
    <row r="185" spans="1:15">
      <c r="A185" s="17" t="s">
        <v>237</v>
      </c>
      <c r="B185" t="s">
        <v>238</v>
      </c>
      <c r="C185" s="11" t="s">
        <v>239</v>
      </c>
      <c r="D185" s="12" t="s">
        <v>240</v>
      </c>
      <c r="E185" t="s">
        <v>22</v>
      </c>
      <c r="F185" s="12">
        <v>8.0699999999999994E-2</v>
      </c>
      <c r="G185" s="44">
        <f t="shared" ref="G185:G192" si="14">F185</f>
        <v>8.0699999999999994E-2</v>
      </c>
      <c r="H185" s="38">
        <f>G185*356.34</f>
        <v>28.756637999999995</v>
      </c>
      <c r="I185" s="7">
        <f t="shared" ref="I185:I193" si="15">+H185*$M$1</f>
        <v>3373.1536373999993</v>
      </c>
      <c r="J185" s="41">
        <f t="shared" ref="J185:J193" si="16">I185/2</f>
        <v>1686.5768186999996</v>
      </c>
      <c r="K185" s="44">
        <v>1</v>
      </c>
    </row>
    <row r="186" spans="1:15">
      <c r="A186" s="5" t="s">
        <v>237</v>
      </c>
      <c r="B186" s="2" t="s">
        <v>238</v>
      </c>
      <c r="C186" s="3" t="s">
        <v>241</v>
      </c>
      <c r="D186" s="1" t="s">
        <v>242</v>
      </c>
      <c r="E186" s="2" t="s">
        <v>41</v>
      </c>
      <c r="F186" s="1">
        <v>0.1047</v>
      </c>
      <c r="G186" s="4">
        <f t="shared" si="14"/>
        <v>0.1047</v>
      </c>
      <c r="H186" s="6">
        <f>G186*317.18</f>
        <v>33.208745999999998</v>
      </c>
      <c r="I186" s="7">
        <f t="shared" si="15"/>
        <v>3895.3859057999998</v>
      </c>
      <c r="J186" s="7">
        <f t="shared" si="16"/>
        <v>1947.6929528999999</v>
      </c>
      <c r="K186" s="4">
        <v>2</v>
      </c>
    </row>
    <row r="187" spans="1:15">
      <c r="A187" s="5" t="s">
        <v>237</v>
      </c>
      <c r="B187" s="2" t="s">
        <v>238</v>
      </c>
      <c r="C187" s="3" t="s">
        <v>243</v>
      </c>
      <c r="D187" s="1" t="s">
        <v>244</v>
      </c>
      <c r="E187" s="2" t="s">
        <v>41</v>
      </c>
      <c r="F187" s="1">
        <v>0.28029999999999999</v>
      </c>
      <c r="G187" s="4">
        <f t="shared" si="14"/>
        <v>0.28029999999999999</v>
      </c>
      <c r="H187" s="6">
        <f>G187*317.18</f>
        <v>88.905553999999995</v>
      </c>
      <c r="I187" s="7">
        <f t="shared" si="15"/>
        <v>10428.621484199999</v>
      </c>
      <c r="J187" s="7">
        <f t="shared" si="16"/>
        <v>5214.3107420999995</v>
      </c>
      <c r="K187" s="4">
        <v>3</v>
      </c>
    </row>
    <row r="188" spans="1:15">
      <c r="A188" s="5" t="s">
        <v>237</v>
      </c>
      <c r="B188" s="2" t="s">
        <v>238</v>
      </c>
      <c r="C188" s="3" t="s">
        <v>245</v>
      </c>
      <c r="D188" s="1" t="s">
        <v>244</v>
      </c>
      <c r="E188" s="2" t="s">
        <v>41</v>
      </c>
      <c r="F188" s="1">
        <v>0.15479999999999999</v>
      </c>
      <c r="G188" s="4">
        <f t="shared" si="14"/>
        <v>0.15479999999999999</v>
      </c>
      <c r="H188" s="6">
        <f>G188*317.18</f>
        <v>49.099463999999998</v>
      </c>
      <c r="I188" s="7">
        <f t="shared" si="15"/>
        <v>5759.3671271999992</v>
      </c>
      <c r="J188" s="7">
        <f t="shared" si="16"/>
        <v>2879.6835635999996</v>
      </c>
      <c r="K188" s="4">
        <v>4</v>
      </c>
    </row>
    <row r="189" spans="1:15">
      <c r="A189" s="17" t="s">
        <v>246</v>
      </c>
      <c r="B189" t="s">
        <v>247</v>
      </c>
      <c r="C189" s="11" t="s">
        <v>248</v>
      </c>
      <c r="D189" s="12" t="s">
        <v>33</v>
      </c>
      <c r="E189" t="s">
        <v>22</v>
      </c>
      <c r="F189" s="12">
        <v>2.69E-2</v>
      </c>
      <c r="G189" s="44">
        <f t="shared" si="14"/>
        <v>2.69E-2</v>
      </c>
      <c r="H189" s="38">
        <f>G189*356.34</f>
        <v>9.585545999999999</v>
      </c>
      <c r="I189" s="64">
        <f t="shared" si="15"/>
        <v>1124.3845457999998</v>
      </c>
      <c r="J189" s="41">
        <f t="shared" si="16"/>
        <v>562.19227289999992</v>
      </c>
      <c r="K189" s="44">
        <v>1</v>
      </c>
      <c r="N189" s="60"/>
      <c r="O189" s="60"/>
    </row>
    <row r="190" spans="1:15">
      <c r="A190" s="5" t="s">
        <v>246</v>
      </c>
      <c r="B190" s="2" t="s">
        <v>247</v>
      </c>
      <c r="C190" s="3" t="s">
        <v>249</v>
      </c>
      <c r="D190" s="1" t="s">
        <v>250</v>
      </c>
      <c r="E190" s="2" t="s">
        <v>22</v>
      </c>
      <c r="F190" s="1">
        <v>0.1065</v>
      </c>
      <c r="G190" s="4">
        <f t="shared" si="14"/>
        <v>0.1065</v>
      </c>
      <c r="H190" s="6">
        <f>G190*356.34</f>
        <v>37.950209999999998</v>
      </c>
      <c r="I190" s="7">
        <f t="shared" si="15"/>
        <v>4451.5596329999998</v>
      </c>
      <c r="J190" s="7">
        <f t="shared" si="16"/>
        <v>2225.7798164999999</v>
      </c>
      <c r="K190" s="4">
        <v>2</v>
      </c>
    </row>
    <row r="191" spans="1:15">
      <c r="A191" s="17" t="s">
        <v>246</v>
      </c>
      <c r="B191" t="s">
        <v>247</v>
      </c>
      <c r="C191" s="11" t="s">
        <v>251</v>
      </c>
      <c r="D191" s="12" t="s">
        <v>250</v>
      </c>
      <c r="E191" t="s">
        <v>22</v>
      </c>
      <c r="F191" s="12">
        <v>7.6100000000000001E-2</v>
      </c>
      <c r="G191" s="44">
        <f t="shared" si="14"/>
        <v>7.6100000000000001E-2</v>
      </c>
      <c r="H191" s="38">
        <f>G191*356.34</f>
        <v>27.117473999999998</v>
      </c>
      <c r="I191" s="7">
        <f t="shared" si="15"/>
        <v>3180.8797001999997</v>
      </c>
      <c r="J191" s="41">
        <f t="shared" si="16"/>
        <v>1590.4398500999998</v>
      </c>
      <c r="K191" s="44">
        <v>3</v>
      </c>
    </row>
    <row r="192" spans="1:15">
      <c r="A192" s="5" t="s">
        <v>246</v>
      </c>
      <c r="B192" s="2" t="s">
        <v>247</v>
      </c>
      <c r="C192" s="3" t="s">
        <v>252</v>
      </c>
      <c r="D192" s="1" t="s">
        <v>250</v>
      </c>
      <c r="E192" s="2" t="s">
        <v>22</v>
      </c>
      <c r="F192" s="1">
        <v>3.5400000000000001E-2</v>
      </c>
      <c r="G192" s="4">
        <f t="shared" si="14"/>
        <v>3.5400000000000001E-2</v>
      </c>
      <c r="H192" s="6">
        <f>G192*356.34</f>
        <v>12.614436</v>
      </c>
      <c r="I192" s="7">
        <f t="shared" si="15"/>
        <v>1479.6733428</v>
      </c>
      <c r="J192" s="7">
        <f t="shared" si="16"/>
        <v>739.8366714</v>
      </c>
      <c r="K192" s="4">
        <v>4</v>
      </c>
    </row>
    <row r="193" spans="1:11">
      <c r="A193" s="69" t="s">
        <v>246</v>
      </c>
      <c r="B193" s="72" t="s">
        <v>247</v>
      </c>
      <c r="C193" s="8" t="s">
        <v>253</v>
      </c>
      <c r="D193" s="72" t="s">
        <v>250</v>
      </c>
      <c r="E193" s="9" t="s">
        <v>22</v>
      </c>
      <c r="F193" s="10">
        <v>2.6200000000000001E-2</v>
      </c>
      <c r="G193" s="78">
        <f>SUM(F193:F195)</f>
        <v>3.3700000000000001E-2</v>
      </c>
      <c r="H193" s="93">
        <v>11.71</v>
      </c>
      <c r="I193" s="84">
        <f t="shared" si="15"/>
        <v>1373.5830000000001</v>
      </c>
      <c r="J193" s="84">
        <f t="shared" si="16"/>
        <v>686.79150000000004</v>
      </c>
      <c r="K193" s="78">
        <v>5</v>
      </c>
    </row>
    <row r="194" spans="1:11">
      <c r="A194" s="70"/>
      <c r="B194" s="73"/>
      <c r="C194" s="99" t="s">
        <v>253</v>
      </c>
      <c r="D194" s="73"/>
      <c r="E194" s="73" t="s">
        <v>254</v>
      </c>
      <c r="F194" s="101">
        <v>7.4999999999999997E-3</v>
      </c>
      <c r="G194" s="79"/>
      <c r="H194" s="94"/>
      <c r="I194" s="85"/>
      <c r="J194" s="85"/>
      <c r="K194" s="79"/>
    </row>
    <row r="195" spans="1:11">
      <c r="A195" s="71"/>
      <c r="B195" s="74"/>
      <c r="C195" s="100"/>
      <c r="D195" s="74"/>
      <c r="E195" s="74"/>
      <c r="F195" s="102"/>
      <c r="G195" s="80"/>
      <c r="H195" s="98"/>
      <c r="I195" s="86"/>
      <c r="J195" s="86"/>
      <c r="K195" s="80"/>
    </row>
    <row r="196" spans="1:11">
      <c r="A196" s="17" t="s">
        <v>246</v>
      </c>
      <c r="B196" t="s">
        <v>247</v>
      </c>
      <c r="C196" s="11" t="s">
        <v>255</v>
      </c>
      <c r="D196" s="12" t="s">
        <v>250</v>
      </c>
      <c r="E196" t="s">
        <v>22</v>
      </c>
      <c r="F196" s="12">
        <v>1.9800000000000002E-2</v>
      </c>
      <c r="G196" s="44">
        <f>F196</f>
        <v>1.9800000000000002E-2</v>
      </c>
      <c r="H196" s="38">
        <f>G196*356.34</f>
        <v>7.0555320000000004</v>
      </c>
      <c r="I196" s="7">
        <f>+H196*$M$1</f>
        <v>827.61390360000007</v>
      </c>
      <c r="J196" s="41">
        <f>I196/2</f>
        <v>413.80695180000004</v>
      </c>
      <c r="K196" s="44">
        <v>6</v>
      </c>
    </row>
    <row r="197" spans="1:11">
      <c r="A197" s="69" t="s">
        <v>246</v>
      </c>
      <c r="B197" s="72" t="s">
        <v>247</v>
      </c>
      <c r="C197" s="8" t="s">
        <v>256</v>
      </c>
      <c r="D197" s="72" t="s">
        <v>250</v>
      </c>
      <c r="E197" s="9" t="s">
        <v>22</v>
      </c>
      <c r="F197" s="18">
        <v>3.2000000000000001E-2</v>
      </c>
      <c r="G197" s="103">
        <f>SUM(F197:F199)</f>
        <v>6.2200000000000005E-2</v>
      </c>
      <c r="H197" s="93">
        <f>G197*356.34</f>
        <v>22.164348</v>
      </c>
      <c r="I197" s="84">
        <f>+H197*$M$1</f>
        <v>2599.8780204</v>
      </c>
      <c r="J197" s="84">
        <f>I197/2</f>
        <v>1299.9390102</v>
      </c>
      <c r="K197" s="78">
        <v>7</v>
      </c>
    </row>
    <row r="198" spans="1:11">
      <c r="A198" s="70"/>
      <c r="B198" s="73"/>
      <c r="C198" s="99" t="s">
        <v>257</v>
      </c>
      <c r="D198" s="73"/>
      <c r="E198" s="73" t="s">
        <v>22</v>
      </c>
      <c r="F198" s="101">
        <v>3.0200000000000001E-2</v>
      </c>
      <c r="G198" s="79"/>
      <c r="H198" s="94"/>
      <c r="I198" s="85"/>
      <c r="J198" s="85"/>
      <c r="K198" s="79"/>
    </row>
    <row r="199" spans="1:11">
      <c r="A199" s="71"/>
      <c r="B199" s="74"/>
      <c r="C199" s="100"/>
      <c r="D199" s="74"/>
      <c r="E199" s="74"/>
      <c r="F199" s="102"/>
      <c r="G199" s="80"/>
      <c r="H199" s="98"/>
      <c r="I199" s="86"/>
      <c r="J199" s="86"/>
      <c r="K199" s="80"/>
    </row>
    <row r="200" spans="1:11">
      <c r="A200" s="17" t="s">
        <v>246</v>
      </c>
      <c r="B200" t="s">
        <v>247</v>
      </c>
      <c r="C200" s="11" t="s">
        <v>258</v>
      </c>
      <c r="D200" s="12" t="s">
        <v>250</v>
      </c>
      <c r="E200" t="s">
        <v>22</v>
      </c>
      <c r="F200" s="12">
        <v>5.2400000000000002E-2</v>
      </c>
      <c r="G200" s="44">
        <f>F200</f>
        <v>5.2400000000000002E-2</v>
      </c>
      <c r="H200" s="38">
        <f>G200*356.34</f>
        <v>18.672215999999999</v>
      </c>
      <c r="I200" s="7">
        <f t="shared" ref="I200:I205" si="17">+H200*$M$1</f>
        <v>2190.2509367999996</v>
      </c>
      <c r="J200" s="41">
        <f t="shared" ref="J200:J205" si="18">I200/2</f>
        <v>1095.1254683999998</v>
      </c>
      <c r="K200" s="44">
        <v>8</v>
      </c>
    </row>
    <row r="201" spans="1:11">
      <c r="A201" s="5" t="s">
        <v>246</v>
      </c>
      <c r="B201" s="2" t="s">
        <v>247</v>
      </c>
      <c r="C201" s="3" t="s">
        <v>259</v>
      </c>
      <c r="D201" s="1" t="s">
        <v>250</v>
      </c>
      <c r="E201" s="2" t="s">
        <v>22</v>
      </c>
      <c r="F201" s="1">
        <v>5.0599999999999999E-2</v>
      </c>
      <c r="G201" s="4">
        <f>F201</f>
        <v>5.0599999999999999E-2</v>
      </c>
      <c r="H201" s="6">
        <f>G201*356.34</f>
        <v>18.030804</v>
      </c>
      <c r="I201" s="7">
        <f t="shared" si="17"/>
        <v>2115.0133092000001</v>
      </c>
      <c r="J201" s="7">
        <f t="shared" si="18"/>
        <v>1057.5066546</v>
      </c>
      <c r="K201" s="4">
        <v>9</v>
      </c>
    </row>
    <row r="202" spans="1:11">
      <c r="A202" s="17" t="s">
        <v>246</v>
      </c>
      <c r="B202" t="s">
        <v>247</v>
      </c>
      <c r="C202" s="11" t="s">
        <v>260</v>
      </c>
      <c r="D202" s="12" t="s">
        <v>250</v>
      </c>
      <c r="E202" t="s">
        <v>22</v>
      </c>
      <c r="F202" s="12">
        <v>0.1042</v>
      </c>
      <c r="G202" s="44">
        <f>F202</f>
        <v>0.1042</v>
      </c>
      <c r="H202" s="38">
        <f>G202*356.34</f>
        <v>37.130627999999994</v>
      </c>
      <c r="I202" s="7">
        <f t="shared" si="17"/>
        <v>4355.4226643999991</v>
      </c>
      <c r="J202" s="41">
        <f t="shared" si="18"/>
        <v>2177.7113321999996</v>
      </c>
      <c r="K202" s="44">
        <v>10</v>
      </c>
    </row>
    <row r="203" spans="1:11">
      <c r="A203" s="5" t="s">
        <v>246</v>
      </c>
      <c r="B203" s="2" t="s">
        <v>247</v>
      </c>
      <c r="C203" s="3" t="s">
        <v>261</v>
      </c>
      <c r="D203" s="1" t="s">
        <v>250</v>
      </c>
      <c r="E203" s="2" t="s">
        <v>254</v>
      </c>
      <c r="F203" s="1">
        <v>4.9200000000000001E-2</v>
      </c>
      <c r="G203" s="4">
        <f>F203</f>
        <v>4.9200000000000001E-2</v>
      </c>
      <c r="H203" s="6">
        <f>G203*317.18</f>
        <v>15.605256000000001</v>
      </c>
      <c r="I203" s="7">
        <f t="shared" si="17"/>
        <v>1830.4965288000001</v>
      </c>
      <c r="J203" s="7">
        <f t="shared" si="18"/>
        <v>915.24826440000004</v>
      </c>
      <c r="K203" s="4">
        <v>11</v>
      </c>
    </row>
    <row r="204" spans="1:11">
      <c r="A204" s="17" t="s">
        <v>246</v>
      </c>
      <c r="B204" t="s">
        <v>247</v>
      </c>
      <c r="C204" s="11" t="s">
        <v>143</v>
      </c>
      <c r="D204" s="12" t="s">
        <v>262</v>
      </c>
      <c r="E204" t="s">
        <v>22</v>
      </c>
      <c r="F204" s="12">
        <v>4.4200000000000003E-2</v>
      </c>
      <c r="G204" s="44">
        <f>F204</f>
        <v>4.4200000000000003E-2</v>
      </c>
      <c r="H204" s="38">
        <f>G204*356.34</f>
        <v>15.750228</v>
      </c>
      <c r="I204" s="7">
        <f t="shared" si="17"/>
        <v>1847.5017444</v>
      </c>
      <c r="J204" s="41">
        <f t="shared" si="18"/>
        <v>923.7508722</v>
      </c>
      <c r="K204" s="44">
        <v>12</v>
      </c>
    </row>
    <row r="205" spans="1:11">
      <c r="A205" s="69" t="s">
        <v>246</v>
      </c>
      <c r="B205" s="72" t="s">
        <v>247</v>
      </c>
      <c r="C205" s="8" t="s">
        <v>263</v>
      </c>
      <c r="D205" s="72" t="s">
        <v>264</v>
      </c>
      <c r="E205" s="9" t="s">
        <v>41</v>
      </c>
      <c r="F205" s="10">
        <v>0.2717</v>
      </c>
      <c r="G205" s="103">
        <f>SUM(F205:F207)</f>
        <v>0.45999999999999996</v>
      </c>
      <c r="H205" s="93">
        <f>G205*317.18</f>
        <v>145.90279999999998</v>
      </c>
      <c r="I205" s="84">
        <f t="shared" si="17"/>
        <v>17114.398439999997</v>
      </c>
      <c r="J205" s="84">
        <f t="shared" si="18"/>
        <v>8557.1992199999986</v>
      </c>
      <c r="K205" s="78">
        <v>13</v>
      </c>
    </row>
    <row r="206" spans="1:11">
      <c r="A206" s="70"/>
      <c r="B206" s="73"/>
      <c r="C206" s="99" t="s">
        <v>265</v>
      </c>
      <c r="D206" s="73"/>
      <c r="E206" s="73" t="s">
        <v>41</v>
      </c>
      <c r="F206" s="101">
        <v>0.1883</v>
      </c>
      <c r="G206" s="111"/>
      <c r="H206" s="94"/>
      <c r="I206" s="85"/>
      <c r="J206" s="85"/>
      <c r="K206" s="79"/>
    </row>
    <row r="207" spans="1:11">
      <c r="A207" s="71"/>
      <c r="B207" s="74"/>
      <c r="C207" s="100"/>
      <c r="D207" s="74"/>
      <c r="E207" s="74"/>
      <c r="F207" s="102"/>
      <c r="G207" s="112"/>
      <c r="H207" s="98"/>
      <c r="I207" s="86"/>
      <c r="J207" s="86"/>
      <c r="K207" s="80"/>
    </row>
    <row r="208" spans="1:11">
      <c r="A208" s="17" t="s">
        <v>246</v>
      </c>
      <c r="B208" t="s">
        <v>247</v>
      </c>
      <c r="C208" s="11" t="s">
        <v>266</v>
      </c>
      <c r="D208" s="12" t="s">
        <v>267</v>
      </c>
      <c r="E208" t="s">
        <v>41</v>
      </c>
      <c r="F208" s="12">
        <v>0.1017</v>
      </c>
      <c r="G208" s="44">
        <f>F208</f>
        <v>0.1017</v>
      </c>
      <c r="H208" s="38">
        <f>G208*317.18</f>
        <v>32.257206000000004</v>
      </c>
      <c r="I208" s="7">
        <f t="shared" ref="I208:I213" si="19">+H208*$M$1</f>
        <v>3783.7702638000005</v>
      </c>
      <c r="J208" s="41">
        <f t="shared" ref="J208:J213" si="20">I208/2</f>
        <v>1891.8851319000003</v>
      </c>
      <c r="K208" s="44">
        <v>14</v>
      </c>
    </row>
    <row r="209" spans="1:11">
      <c r="A209" s="5" t="s">
        <v>246</v>
      </c>
      <c r="B209" s="2" t="s">
        <v>247</v>
      </c>
      <c r="C209" s="3" t="s">
        <v>268</v>
      </c>
      <c r="D209" s="1" t="s">
        <v>267</v>
      </c>
      <c r="E209" s="2" t="s">
        <v>41</v>
      </c>
      <c r="F209" s="15">
        <v>2.3E-2</v>
      </c>
      <c r="G209" s="16">
        <f>F209</f>
        <v>2.3E-2</v>
      </c>
      <c r="H209" s="6">
        <f>G209*317.18</f>
        <v>7.29514</v>
      </c>
      <c r="I209" s="7">
        <f t="shared" si="19"/>
        <v>855.719922</v>
      </c>
      <c r="J209" s="7">
        <f t="shared" si="20"/>
        <v>427.859961</v>
      </c>
      <c r="K209" s="4">
        <v>15</v>
      </c>
    </row>
    <row r="210" spans="1:11">
      <c r="A210" s="17" t="s">
        <v>246</v>
      </c>
      <c r="B210" t="s">
        <v>247</v>
      </c>
      <c r="C210" s="11" t="s">
        <v>269</v>
      </c>
      <c r="D210" s="12" t="s">
        <v>267</v>
      </c>
      <c r="E210" t="s">
        <v>41</v>
      </c>
      <c r="F210" s="12">
        <v>3.3599999999999998E-2</v>
      </c>
      <c r="G210" s="44">
        <f>F210</f>
        <v>3.3599999999999998E-2</v>
      </c>
      <c r="H210" s="38">
        <f>G210*317.18</f>
        <v>10.657247999999999</v>
      </c>
      <c r="I210" s="7">
        <f t="shared" si="19"/>
        <v>1250.0951903999999</v>
      </c>
      <c r="J210" s="41">
        <f t="shared" si="20"/>
        <v>625.04759519999993</v>
      </c>
      <c r="K210" s="44">
        <v>16</v>
      </c>
    </row>
    <row r="211" spans="1:11">
      <c r="A211" s="5" t="s">
        <v>246</v>
      </c>
      <c r="B211" s="2" t="s">
        <v>247</v>
      </c>
      <c r="C211" s="3" t="s">
        <v>270</v>
      </c>
      <c r="D211" s="1" t="s">
        <v>267</v>
      </c>
      <c r="E211" s="2" t="s">
        <v>22</v>
      </c>
      <c r="F211" s="1">
        <v>0.1094</v>
      </c>
      <c r="G211" s="4">
        <f>F211</f>
        <v>0.1094</v>
      </c>
      <c r="H211" s="6">
        <f>G211*356.34</f>
        <v>38.983595999999999</v>
      </c>
      <c r="I211" s="7">
        <f t="shared" si="19"/>
        <v>4572.7758107999998</v>
      </c>
      <c r="J211" s="7">
        <f t="shared" si="20"/>
        <v>2286.3879053999999</v>
      </c>
      <c r="K211" s="4">
        <v>17</v>
      </c>
    </row>
    <row r="212" spans="1:11">
      <c r="A212" s="5" t="s">
        <v>246</v>
      </c>
      <c r="B212" s="2" t="s">
        <v>247</v>
      </c>
      <c r="C212" s="3" t="s">
        <v>271</v>
      </c>
      <c r="D212" s="1" t="s">
        <v>267</v>
      </c>
      <c r="E212" s="2" t="s">
        <v>41</v>
      </c>
      <c r="F212" s="1">
        <v>2.8799999999999999E-2</v>
      </c>
      <c r="G212" s="4">
        <f>F212</f>
        <v>2.8799999999999999E-2</v>
      </c>
      <c r="H212" s="6">
        <f>G212*317.18</f>
        <v>9.1347839999999998</v>
      </c>
      <c r="I212" s="7">
        <f t="shared" si="19"/>
        <v>1071.5101631999999</v>
      </c>
      <c r="J212" s="7">
        <f t="shared" si="20"/>
        <v>535.75508159999993</v>
      </c>
      <c r="K212" s="4">
        <v>18</v>
      </c>
    </row>
    <row r="213" spans="1:11">
      <c r="A213" s="69" t="s">
        <v>246</v>
      </c>
      <c r="B213" s="72" t="s">
        <v>247</v>
      </c>
      <c r="C213" s="8" t="s">
        <v>272</v>
      </c>
      <c r="D213" s="72" t="s">
        <v>273</v>
      </c>
      <c r="E213" s="9" t="s">
        <v>41</v>
      </c>
      <c r="F213" s="10">
        <v>3.0099999999999998E-2</v>
      </c>
      <c r="G213" s="78">
        <f>SUM(F213:F215)</f>
        <v>8.8499999999999995E-2</v>
      </c>
      <c r="H213" s="93">
        <f>G213*317.18</f>
        <v>28.070429999999998</v>
      </c>
      <c r="I213" s="84">
        <f t="shared" si="19"/>
        <v>3292.6614389999995</v>
      </c>
      <c r="J213" s="84">
        <f t="shared" si="20"/>
        <v>1646.3307194999998</v>
      </c>
      <c r="K213" s="78">
        <v>19</v>
      </c>
    </row>
    <row r="214" spans="1:11">
      <c r="A214" s="70"/>
      <c r="B214" s="73"/>
      <c r="C214" s="99" t="s">
        <v>274</v>
      </c>
      <c r="D214" s="73"/>
      <c r="E214" s="73" t="s">
        <v>90</v>
      </c>
      <c r="F214" s="101">
        <v>5.8400000000000001E-2</v>
      </c>
      <c r="G214" s="79"/>
      <c r="H214" s="94"/>
      <c r="I214" s="85"/>
      <c r="J214" s="85"/>
      <c r="K214" s="79"/>
    </row>
    <row r="215" spans="1:11">
      <c r="A215" s="71"/>
      <c r="B215" s="74"/>
      <c r="C215" s="100"/>
      <c r="D215" s="74"/>
      <c r="E215" s="74"/>
      <c r="F215" s="102"/>
      <c r="G215" s="80"/>
      <c r="H215" s="98"/>
      <c r="I215" s="86"/>
      <c r="J215" s="86"/>
      <c r="K215" s="80"/>
    </row>
    <row r="216" spans="1:11">
      <c r="A216" s="17" t="s">
        <v>246</v>
      </c>
      <c r="B216" t="s">
        <v>247</v>
      </c>
      <c r="C216" s="11" t="s">
        <v>275</v>
      </c>
      <c r="D216" s="12" t="s">
        <v>273</v>
      </c>
      <c r="E216" t="s">
        <v>41</v>
      </c>
      <c r="F216" s="12">
        <v>1.2500000000000001E-2</v>
      </c>
      <c r="G216" s="44">
        <f>F216</f>
        <v>1.2500000000000001E-2</v>
      </c>
      <c r="H216" s="38">
        <f>G216*317.18</f>
        <v>3.9647500000000004</v>
      </c>
      <c r="I216" s="7">
        <f t="shared" ref="I216:I221" si="21">+H216*$M$1</f>
        <v>465.06517500000007</v>
      </c>
      <c r="J216" s="41">
        <f t="shared" ref="J216:J221" si="22">I216/2</f>
        <v>232.53258750000003</v>
      </c>
      <c r="K216" s="44">
        <v>20</v>
      </c>
    </row>
    <row r="217" spans="1:11">
      <c r="A217" s="5" t="s">
        <v>246</v>
      </c>
      <c r="B217" s="2" t="s">
        <v>247</v>
      </c>
      <c r="C217" s="3" t="s">
        <v>276</v>
      </c>
      <c r="D217" s="1" t="s">
        <v>273</v>
      </c>
      <c r="E217" s="2" t="s">
        <v>41</v>
      </c>
      <c r="F217" s="1">
        <v>1.18E-2</v>
      </c>
      <c r="G217" s="4">
        <f>F217</f>
        <v>1.18E-2</v>
      </c>
      <c r="H217" s="6">
        <f>G217*317.18</f>
        <v>3.7427239999999999</v>
      </c>
      <c r="I217" s="7">
        <f t="shared" si="21"/>
        <v>439.02152519999999</v>
      </c>
      <c r="J217" s="7">
        <f t="shared" si="22"/>
        <v>219.51076259999999</v>
      </c>
      <c r="K217" s="4">
        <v>21</v>
      </c>
    </row>
    <row r="218" spans="1:11">
      <c r="A218" s="17" t="s">
        <v>246</v>
      </c>
      <c r="B218" t="s">
        <v>247</v>
      </c>
      <c r="C218" s="11" t="s">
        <v>277</v>
      </c>
      <c r="D218" s="12" t="s">
        <v>273</v>
      </c>
      <c r="E218" t="s">
        <v>12</v>
      </c>
      <c r="F218" s="12">
        <v>2.81E-2</v>
      </c>
      <c r="G218" s="44">
        <f>F218</f>
        <v>2.81E-2</v>
      </c>
      <c r="H218" s="38">
        <f>G218*281.94</f>
        <v>7.9225139999999996</v>
      </c>
      <c r="I218" s="7">
        <f t="shared" si="21"/>
        <v>929.3108921999999</v>
      </c>
      <c r="J218" s="41">
        <f t="shared" si="22"/>
        <v>464.65544609999995</v>
      </c>
      <c r="K218" s="44">
        <v>22</v>
      </c>
    </row>
    <row r="219" spans="1:11">
      <c r="A219" s="5" t="s">
        <v>246</v>
      </c>
      <c r="B219" s="2" t="s">
        <v>247</v>
      </c>
      <c r="C219" s="3" t="s">
        <v>278</v>
      </c>
      <c r="D219" s="1" t="s">
        <v>273</v>
      </c>
      <c r="E219" s="2" t="s">
        <v>41</v>
      </c>
      <c r="F219" s="1">
        <v>3.6299999999999999E-2</v>
      </c>
      <c r="G219" s="4">
        <f>F219</f>
        <v>3.6299999999999999E-2</v>
      </c>
      <c r="H219" s="6">
        <f>G219*317.18</f>
        <v>11.513634</v>
      </c>
      <c r="I219" s="7">
        <f t="shared" si="21"/>
        <v>1350.5492681999999</v>
      </c>
      <c r="J219" s="7">
        <f t="shared" si="22"/>
        <v>675.27463409999996</v>
      </c>
      <c r="K219" s="4">
        <v>23</v>
      </c>
    </row>
    <row r="220" spans="1:11">
      <c r="A220" s="5" t="s">
        <v>246</v>
      </c>
      <c r="B220" s="2" t="s">
        <v>247</v>
      </c>
      <c r="C220" s="3" t="s">
        <v>279</v>
      </c>
      <c r="D220" s="1" t="s">
        <v>273</v>
      </c>
      <c r="E220" s="2" t="s">
        <v>90</v>
      </c>
      <c r="F220" s="1">
        <v>3.1800000000000002E-2</v>
      </c>
      <c r="G220" s="4">
        <f>F220</f>
        <v>3.1800000000000002E-2</v>
      </c>
      <c r="H220" s="6">
        <f>G220*317.18</f>
        <v>10.086324000000001</v>
      </c>
      <c r="I220" s="7">
        <f t="shared" si="21"/>
        <v>1183.1258052000001</v>
      </c>
      <c r="J220" s="7">
        <f t="shared" si="22"/>
        <v>591.56290260000003</v>
      </c>
      <c r="K220" s="4">
        <v>24</v>
      </c>
    </row>
    <row r="221" spans="1:11">
      <c r="A221" s="69" t="s">
        <v>246</v>
      </c>
      <c r="B221" s="72" t="s">
        <v>247</v>
      </c>
      <c r="C221" s="8" t="s">
        <v>280</v>
      </c>
      <c r="D221" s="72" t="s">
        <v>273</v>
      </c>
      <c r="E221" s="9" t="s">
        <v>12</v>
      </c>
      <c r="F221" s="10">
        <v>1.7100000000000001E-2</v>
      </c>
      <c r="G221" s="78">
        <f>SUM(F221:F223)</f>
        <v>3.49E-2</v>
      </c>
      <c r="H221" s="93">
        <v>5.3857900000000001</v>
      </c>
      <c r="I221" s="84">
        <f t="shared" si="21"/>
        <v>631.75316699999996</v>
      </c>
      <c r="J221" s="84">
        <f t="shared" si="22"/>
        <v>315.87658349999998</v>
      </c>
      <c r="K221" s="78">
        <v>25</v>
      </c>
    </row>
    <row r="222" spans="1:11">
      <c r="A222" s="70"/>
      <c r="B222" s="73"/>
      <c r="C222" s="99" t="s">
        <v>280</v>
      </c>
      <c r="D222" s="73"/>
      <c r="E222" s="73" t="s">
        <v>281</v>
      </c>
      <c r="F222" s="101">
        <v>1.78E-2</v>
      </c>
      <c r="G222" s="79"/>
      <c r="H222" s="94"/>
      <c r="I222" s="85"/>
      <c r="J222" s="85"/>
      <c r="K222" s="79"/>
    </row>
    <row r="223" spans="1:11">
      <c r="A223" s="71"/>
      <c r="B223" s="74"/>
      <c r="C223" s="100"/>
      <c r="D223" s="74"/>
      <c r="E223" s="74"/>
      <c r="F223" s="102"/>
      <c r="G223" s="80"/>
      <c r="H223" s="98"/>
      <c r="I223" s="86"/>
      <c r="J223" s="86"/>
      <c r="K223" s="80"/>
    </row>
    <row r="224" spans="1:11">
      <c r="A224" s="17" t="s">
        <v>246</v>
      </c>
      <c r="B224" t="s">
        <v>247</v>
      </c>
      <c r="C224" s="11" t="s">
        <v>282</v>
      </c>
      <c r="D224" s="12" t="s">
        <v>273</v>
      </c>
      <c r="E224" t="s">
        <v>41</v>
      </c>
      <c r="F224" s="12">
        <v>5.96E-2</v>
      </c>
      <c r="G224" s="44">
        <f t="shared" ref="G224:G233" si="23">F224</f>
        <v>5.96E-2</v>
      </c>
      <c r="H224" s="38">
        <f t="shared" ref="H224:H232" si="24">G224*317.18</f>
        <v>18.903928000000001</v>
      </c>
      <c r="I224" s="7">
        <f t="shared" ref="I224:I234" si="25">+H224*$M$1</f>
        <v>2217.4307543999998</v>
      </c>
      <c r="J224" s="41">
        <f t="shared" ref="J224:J234" si="26">I224/2</f>
        <v>1108.7153771999999</v>
      </c>
      <c r="K224" s="44">
        <v>26</v>
      </c>
    </row>
    <row r="225" spans="1:14">
      <c r="A225" s="5" t="s">
        <v>246</v>
      </c>
      <c r="B225" s="2" t="s">
        <v>247</v>
      </c>
      <c r="C225" s="3" t="s">
        <v>283</v>
      </c>
      <c r="D225" s="1" t="s">
        <v>273</v>
      </c>
      <c r="E225" s="2" t="s">
        <v>41</v>
      </c>
      <c r="F225" s="1">
        <v>4.48E-2</v>
      </c>
      <c r="G225" s="4">
        <f t="shared" si="23"/>
        <v>4.48E-2</v>
      </c>
      <c r="H225" s="6">
        <f t="shared" si="24"/>
        <v>14.209664</v>
      </c>
      <c r="I225" s="7">
        <f t="shared" si="25"/>
        <v>1666.7935872</v>
      </c>
      <c r="J225" s="7">
        <f t="shared" si="26"/>
        <v>833.39679360000002</v>
      </c>
      <c r="K225" s="4">
        <v>27</v>
      </c>
    </row>
    <row r="226" spans="1:14">
      <c r="A226" s="17" t="s">
        <v>246</v>
      </c>
      <c r="B226" t="s">
        <v>247</v>
      </c>
      <c r="C226" s="11" t="s">
        <v>284</v>
      </c>
      <c r="D226" s="12" t="s">
        <v>273</v>
      </c>
      <c r="E226" t="s">
        <v>41</v>
      </c>
      <c r="F226" s="12">
        <v>8.8499999999999995E-2</v>
      </c>
      <c r="G226" s="44">
        <f t="shared" si="23"/>
        <v>8.8499999999999995E-2</v>
      </c>
      <c r="H226" s="38">
        <f t="shared" si="24"/>
        <v>28.070429999999998</v>
      </c>
      <c r="I226" s="7">
        <f t="shared" si="25"/>
        <v>3292.6614389999995</v>
      </c>
      <c r="J226" s="41">
        <f t="shared" si="26"/>
        <v>1646.3307194999998</v>
      </c>
      <c r="K226" s="44">
        <v>28</v>
      </c>
    </row>
    <row r="227" spans="1:14">
      <c r="A227" s="5" t="s">
        <v>246</v>
      </c>
      <c r="B227" s="2" t="s">
        <v>247</v>
      </c>
      <c r="C227" s="3" t="s">
        <v>48</v>
      </c>
      <c r="D227" s="1" t="s">
        <v>273</v>
      </c>
      <c r="E227" s="2" t="s">
        <v>41</v>
      </c>
      <c r="F227" s="15">
        <v>4.1000000000000002E-2</v>
      </c>
      <c r="G227" s="16">
        <f t="shared" si="23"/>
        <v>4.1000000000000002E-2</v>
      </c>
      <c r="H227" s="6">
        <f t="shared" si="24"/>
        <v>13.004380000000001</v>
      </c>
      <c r="I227" s="7">
        <f t="shared" si="25"/>
        <v>1525.4137740000001</v>
      </c>
      <c r="J227" s="7">
        <f t="shared" si="26"/>
        <v>762.70688700000005</v>
      </c>
      <c r="K227" s="4">
        <v>29</v>
      </c>
    </row>
    <row r="228" spans="1:14">
      <c r="A228" s="17" t="s">
        <v>246</v>
      </c>
      <c r="B228" t="s">
        <v>247</v>
      </c>
      <c r="C228" s="11" t="s">
        <v>285</v>
      </c>
      <c r="D228" s="12" t="s">
        <v>273</v>
      </c>
      <c r="E228" t="s">
        <v>41</v>
      </c>
      <c r="F228" s="12">
        <v>2.0899999999999998E-2</v>
      </c>
      <c r="G228" s="44">
        <f t="shared" si="23"/>
        <v>2.0899999999999998E-2</v>
      </c>
      <c r="H228" s="38">
        <f t="shared" si="24"/>
        <v>6.6290619999999993</v>
      </c>
      <c r="I228" s="7">
        <f t="shared" si="25"/>
        <v>777.58897259999992</v>
      </c>
      <c r="J228" s="41">
        <f t="shared" si="26"/>
        <v>388.79448629999996</v>
      </c>
      <c r="K228" s="44">
        <v>30</v>
      </c>
    </row>
    <row r="229" spans="1:14">
      <c r="A229" s="5" t="s">
        <v>246</v>
      </c>
      <c r="B229" s="2" t="s">
        <v>247</v>
      </c>
      <c r="C229" s="3" t="s">
        <v>286</v>
      </c>
      <c r="D229" s="1" t="s">
        <v>273</v>
      </c>
      <c r="E229" s="2" t="s">
        <v>41</v>
      </c>
      <c r="F229" s="1">
        <v>2.2100000000000002E-2</v>
      </c>
      <c r="G229" s="4">
        <f t="shared" si="23"/>
        <v>2.2100000000000002E-2</v>
      </c>
      <c r="H229" s="6">
        <f t="shared" si="24"/>
        <v>7.009678000000001</v>
      </c>
      <c r="I229" s="7">
        <f t="shared" si="25"/>
        <v>822.23522940000009</v>
      </c>
      <c r="J229" s="7">
        <f t="shared" si="26"/>
        <v>411.11761470000005</v>
      </c>
      <c r="K229" s="4">
        <v>31</v>
      </c>
    </row>
    <row r="230" spans="1:14">
      <c r="A230" s="17" t="s">
        <v>246</v>
      </c>
      <c r="B230" t="s">
        <v>247</v>
      </c>
      <c r="C230" s="11" t="s">
        <v>287</v>
      </c>
      <c r="D230" s="12" t="s">
        <v>273</v>
      </c>
      <c r="E230" t="s">
        <v>41</v>
      </c>
      <c r="F230" s="12">
        <v>3.9100000000000003E-2</v>
      </c>
      <c r="G230" s="44">
        <f t="shared" si="23"/>
        <v>3.9100000000000003E-2</v>
      </c>
      <c r="H230" s="38">
        <f t="shared" si="24"/>
        <v>12.401738000000002</v>
      </c>
      <c r="I230" s="7">
        <f t="shared" si="25"/>
        <v>1454.7238674000002</v>
      </c>
      <c r="J230" s="41">
        <f t="shared" si="26"/>
        <v>727.36193370000012</v>
      </c>
      <c r="K230" s="44">
        <v>32</v>
      </c>
    </row>
    <row r="231" spans="1:14">
      <c r="A231" s="5" t="s">
        <v>246</v>
      </c>
      <c r="B231" s="2" t="s">
        <v>247</v>
      </c>
      <c r="C231" s="3" t="s">
        <v>288</v>
      </c>
      <c r="D231" s="1" t="s">
        <v>273</v>
      </c>
      <c r="E231" s="2" t="s">
        <v>41</v>
      </c>
      <c r="F231" s="1">
        <v>2.92E-2</v>
      </c>
      <c r="G231" s="4">
        <f t="shared" si="23"/>
        <v>2.92E-2</v>
      </c>
      <c r="H231" s="6">
        <f t="shared" si="24"/>
        <v>9.2616560000000003</v>
      </c>
      <c r="I231" s="7">
        <f t="shared" si="25"/>
        <v>1086.3922488000001</v>
      </c>
      <c r="J231" s="7">
        <f t="shared" si="26"/>
        <v>543.19612440000003</v>
      </c>
      <c r="K231" s="4">
        <v>33</v>
      </c>
      <c r="L231" s="56"/>
      <c r="N231" s="120"/>
    </row>
    <row r="232" spans="1:14">
      <c r="A232" s="5" t="s">
        <v>246</v>
      </c>
      <c r="B232" s="2" t="s">
        <v>247</v>
      </c>
      <c r="C232" s="3" t="s">
        <v>289</v>
      </c>
      <c r="D232" s="1" t="s">
        <v>273</v>
      </c>
      <c r="E232" s="2" t="s">
        <v>41</v>
      </c>
      <c r="F232" s="1">
        <v>9.1899999999999996E-2</v>
      </c>
      <c r="G232" s="4">
        <f t="shared" si="23"/>
        <v>9.1899999999999996E-2</v>
      </c>
      <c r="H232" s="6">
        <f t="shared" si="24"/>
        <v>29.148841999999998</v>
      </c>
      <c r="I232" s="7">
        <f t="shared" si="25"/>
        <v>3419.1591665999999</v>
      </c>
      <c r="J232" s="7">
        <f t="shared" si="26"/>
        <v>1709.5795833</v>
      </c>
      <c r="K232" s="4">
        <v>34</v>
      </c>
    </row>
    <row r="233" spans="1:14">
      <c r="A233" s="17" t="s">
        <v>290</v>
      </c>
      <c r="B233" t="s">
        <v>291</v>
      </c>
      <c r="C233" s="11" t="s">
        <v>293</v>
      </c>
      <c r="D233" s="12" t="s">
        <v>292</v>
      </c>
      <c r="E233" t="s">
        <v>114</v>
      </c>
      <c r="F233" s="12">
        <v>0.27579999999999999</v>
      </c>
      <c r="G233" s="44">
        <f t="shared" si="23"/>
        <v>0.27579999999999999</v>
      </c>
      <c r="H233" s="38">
        <f>G233*246.7</f>
        <v>68.03985999999999</v>
      </c>
      <c r="I233" s="64">
        <f t="shared" si="25"/>
        <v>7981.075577999999</v>
      </c>
      <c r="J233" s="41">
        <f t="shared" si="26"/>
        <v>3990.5377889999995</v>
      </c>
      <c r="K233" s="44">
        <v>1</v>
      </c>
    </row>
    <row r="234" spans="1:14">
      <c r="A234" s="69" t="s">
        <v>294</v>
      </c>
      <c r="B234" s="10" t="s">
        <v>295</v>
      </c>
      <c r="C234" s="8" t="s">
        <v>296</v>
      </c>
      <c r="D234" s="114" t="s">
        <v>297</v>
      </c>
      <c r="E234" s="10" t="s">
        <v>226</v>
      </c>
      <c r="F234" s="10">
        <v>0.30320000000000003</v>
      </c>
      <c r="G234" s="90">
        <f>SUM(F234:F236)</f>
        <v>0.34860000000000002</v>
      </c>
      <c r="H234" s="93">
        <v>124.22</v>
      </c>
      <c r="I234" s="84">
        <f t="shared" si="25"/>
        <v>14571.005999999999</v>
      </c>
      <c r="J234" s="84">
        <f t="shared" si="26"/>
        <v>7285.5029999999997</v>
      </c>
      <c r="K234" s="90">
        <v>1</v>
      </c>
    </row>
    <row r="235" spans="1:14">
      <c r="A235" s="70"/>
      <c r="B235" s="73" t="s">
        <v>298</v>
      </c>
      <c r="C235" s="99" t="s">
        <v>299</v>
      </c>
      <c r="D235" s="115"/>
      <c r="E235" s="73" t="s">
        <v>300</v>
      </c>
      <c r="F235" s="101">
        <v>4.5400000000000003E-2</v>
      </c>
      <c r="G235" s="91"/>
      <c r="H235" s="94"/>
      <c r="I235" s="85"/>
      <c r="J235" s="85"/>
      <c r="K235" s="91"/>
    </row>
    <row r="236" spans="1:14">
      <c r="A236" s="71"/>
      <c r="B236" s="74"/>
      <c r="C236" s="100"/>
      <c r="D236" s="116"/>
      <c r="E236" s="74"/>
      <c r="F236" s="102"/>
      <c r="G236" s="92"/>
      <c r="H236" s="98"/>
      <c r="I236" s="86"/>
      <c r="J236" s="86"/>
      <c r="K236" s="92"/>
    </row>
    <row r="237" spans="1:14">
      <c r="A237" s="5" t="s">
        <v>294</v>
      </c>
      <c r="B237" s="22" t="s">
        <v>301</v>
      </c>
      <c r="C237" s="23" t="s">
        <v>302</v>
      </c>
      <c r="D237" s="1" t="s">
        <v>303</v>
      </c>
      <c r="E237" s="22" t="s">
        <v>35</v>
      </c>
      <c r="F237" s="25">
        <v>0.35399999999999998</v>
      </c>
      <c r="G237" s="16">
        <f>F237</f>
        <v>0.35399999999999998</v>
      </c>
      <c r="H237" s="6">
        <f>G237*63.44</f>
        <v>22.457759999999997</v>
      </c>
      <c r="I237" s="7">
        <f>+H237*$M$1</f>
        <v>2634.2952479999994</v>
      </c>
      <c r="J237" s="7">
        <f>I237/2</f>
        <v>1317.1476239999997</v>
      </c>
      <c r="K237" s="4">
        <v>2</v>
      </c>
    </row>
    <row r="238" spans="1:14">
      <c r="A238" s="69" t="s">
        <v>294</v>
      </c>
      <c r="B238" s="72" t="s">
        <v>298</v>
      </c>
      <c r="C238" s="8" t="s">
        <v>304</v>
      </c>
      <c r="D238" s="72" t="s">
        <v>305</v>
      </c>
      <c r="E238" s="9" t="s">
        <v>61</v>
      </c>
      <c r="F238" s="10">
        <v>4.3400000000000001E-2</v>
      </c>
      <c r="G238" s="78">
        <f>SUM(F238:F240)</f>
        <v>0.21829999999999999</v>
      </c>
      <c r="H238" s="93">
        <f>G238*391.58</f>
        <v>85.481913999999989</v>
      </c>
      <c r="I238" s="84">
        <f>+H238*$M$1</f>
        <v>10027.028512199999</v>
      </c>
      <c r="J238" s="84">
        <f>I238/2</f>
        <v>5013.5142560999993</v>
      </c>
      <c r="K238" s="78">
        <v>3</v>
      </c>
    </row>
    <row r="239" spans="1:14">
      <c r="A239" s="70"/>
      <c r="B239" s="73"/>
      <c r="C239" s="99" t="s">
        <v>306</v>
      </c>
      <c r="D239" s="73"/>
      <c r="E239" s="73" t="s">
        <v>61</v>
      </c>
      <c r="F239" s="101">
        <v>0.1749</v>
      </c>
      <c r="G239" s="79"/>
      <c r="H239" s="94"/>
      <c r="I239" s="85"/>
      <c r="J239" s="85"/>
      <c r="K239" s="79"/>
    </row>
    <row r="240" spans="1:14">
      <c r="A240" s="71"/>
      <c r="B240" s="74"/>
      <c r="C240" s="100"/>
      <c r="D240" s="74"/>
      <c r="E240" s="74"/>
      <c r="F240" s="102"/>
      <c r="G240" s="80"/>
      <c r="H240" s="98"/>
      <c r="I240" s="86"/>
      <c r="J240" s="86"/>
      <c r="K240" s="80"/>
    </row>
    <row r="241" spans="1:11">
      <c r="A241" s="69" t="s">
        <v>294</v>
      </c>
      <c r="B241" s="105" t="s">
        <v>298</v>
      </c>
      <c r="C241" s="8" t="s">
        <v>307</v>
      </c>
      <c r="D241" s="105" t="s">
        <v>297</v>
      </c>
      <c r="E241" s="26" t="s">
        <v>112</v>
      </c>
      <c r="F241" s="10">
        <v>0.1535</v>
      </c>
      <c r="G241" s="90">
        <f>SUM(F241:F243)</f>
        <v>0.2387</v>
      </c>
      <c r="H241" s="93">
        <v>54.7</v>
      </c>
      <c r="I241" s="84">
        <f>+H241*$M$1</f>
        <v>6416.31</v>
      </c>
      <c r="J241" s="84">
        <f>I241/2</f>
        <v>3208.1550000000002</v>
      </c>
      <c r="K241" s="90">
        <v>4</v>
      </c>
    </row>
    <row r="242" spans="1:11">
      <c r="A242" s="70"/>
      <c r="B242" s="106"/>
      <c r="C242" s="99" t="s">
        <v>308</v>
      </c>
      <c r="D242" s="106"/>
      <c r="E242" s="73" t="s">
        <v>22</v>
      </c>
      <c r="F242" s="101">
        <v>8.5199999999999998E-2</v>
      </c>
      <c r="G242" s="91"/>
      <c r="H242" s="94"/>
      <c r="I242" s="85"/>
      <c r="J242" s="85"/>
      <c r="K242" s="91"/>
    </row>
    <row r="243" spans="1:11">
      <c r="A243" s="71"/>
      <c r="B243" s="107"/>
      <c r="C243" s="100"/>
      <c r="D243" s="107"/>
      <c r="E243" s="74"/>
      <c r="F243" s="102"/>
      <c r="G243" s="92"/>
      <c r="H243" s="98"/>
      <c r="I243" s="86"/>
      <c r="J243" s="86"/>
      <c r="K243" s="92"/>
    </row>
    <row r="244" spans="1:11">
      <c r="A244" s="69" t="s">
        <v>294</v>
      </c>
      <c r="B244" s="105" t="s">
        <v>298</v>
      </c>
      <c r="C244" s="8" t="s">
        <v>309</v>
      </c>
      <c r="D244" s="114" t="s">
        <v>297</v>
      </c>
      <c r="E244" s="26" t="s">
        <v>22</v>
      </c>
      <c r="F244" s="10">
        <v>1.9E-3</v>
      </c>
      <c r="G244" s="117">
        <f>SUM(F244:F248)</f>
        <v>0.17500000000000002</v>
      </c>
      <c r="H244" s="93">
        <v>38.79</v>
      </c>
      <c r="I244" s="84">
        <f>+H244*$M$1</f>
        <v>4550.067</v>
      </c>
      <c r="J244" s="84">
        <f>I244/2</f>
        <v>2275.0335</v>
      </c>
      <c r="K244" s="90">
        <v>5</v>
      </c>
    </row>
    <row r="245" spans="1:11">
      <c r="A245" s="70"/>
      <c r="B245" s="106"/>
      <c r="C245" s="11" t="s">
        <v>310</v>
      </c>
      <c r="D245" s="115"/>
      <c r="E245" s="27" t="s">
        <v>22</v>
      </c>
      <c r="F245" s="12">
        <v>5.3900000000000003E-2</v>
      </c>
      <c r="G245" s="118"/>
      <c r="H245" s="94"/>
      <c r="I245" s="85"/>
      <c r="J245" s="85"/>
      <c r="K245" s="91"/>
    </row>
    <row r="246" spans="1:11">
      <c r="A246" s="70"/>
      <c r="B246" s="106"/>
      <c r="C246" s="11" t="s">
        <v>311</v>
      </c>
      <c r="D246" s="115"/>
      <c r="E246" s="27" t="s">
        <v>112</v>
      </c>
      <c r="F246" s="12">
        <v>9.3600000000000003E-2</v>
      </c>
      <c r="G246" s="118"/>
      <c r="H246" s="94"/>
      <c r="I246" s="85"/>
      <c r="J246" s="85"/>
      <c r="K246" s="91"/>
    </row>
    <row r="247" spans="1:11">
      <c r="A247" s="70"/>
      <c r="B247" s="106"/>
      <c r="C247" s="99" t="s">
        <v>312</v>
      </c>
      <c r="D247" s="115"/>
      <c r="E247" s="73" t="s">
        <v>112</v>
      </c>
      <c r="F247" s="101">
        <v>2.5600000000000001E-2</v>
      </c>
      <c r="G247" s="118"/>
      <c r="H247" s="94"/>
      <c r="I247" s="85"/>
      <c r="J247" s="85"/>
      <c r="K247" s="91"/>
    </row>
    <row r="248" spans="1:11">
      <c r="A248" s="71"/>
      <c r="B248" s="107"/>
      <c r="C248" s="100"/>
      <c r="D248" s="116"/>
      <c r="E248" s="74"/>
      <c r="F248" s="102"/>
      <c r="G248" s="119"/>
      <c r="H248" s="98"/>
      <c r="I248" s="86"/>
      <c r="J248" s="86"/>
      <c r="K248" s="92"/>
    </row>
    <row r="249" spans="1:11">
      <c r="A249" s="69" t="s">
        <v>294</v>
      </c>
      <c r="B249" s="72" t="s">
        <v>298</v>
      </c>
      <c r="C249" s="8" t="s">
        <v>313</v>
      </c>
      <c r="D249" s="72" t="s">
        <v>314</v>
      </c>
      <c r="E249" s="9" t="s">
        <v>61</v>
      </c>
      <c r="F249" s="10">
        <v>0.93130000000000002</v>
      </c>
      <c r="G249" s="78">
        <f>SUM(F249:F251)</f>
        <v>0.97819999999999996</v>
      </c>
      <c r="H249" s="93">
        <f>G249*391.58</f>
        <v>383.04355599999997</v>
      </c>
      <c r="I249" s="84">
        <f>+H249*$M$1</f>
        <v>44931.009118799993</v>
      </c>
      <c r="J249" s="84">
        <f>I249/2</f>
        <v>22465.504559399997</v>
      </c>
      <c r="K249" s="78">
        <v>6</v>
      </c>
    </row>
    <row r="250" spans="1:11">
      <c r="A250" s="70"/>
      <c r="B250" s="73"/>
      <c r="C250" s="99" t="s">
        <v>315</v>
      </c>
      <c r="D250" s="73"/>
      <c r="E250" s="73" t="s">
        <v>61</v>
      </c>
      <c r="F250" s="101">
        <v>4.6899999999999997E-2</v>
      </c>
      <c r="G250" s="79"/>
      <c r="H250" s="94"/>
      <c r="I250" s="85"/>
      <c r="J250" s="85"/>
      <c r="K250" s="79"/>
    </row>
    <row r="251" spans="1:11">
      <c r="A251" s="71"/>
      <c r="B251" s="74"/>
      <c r="C251" s="100"/>
      <c r="D251" s="74"/>
      <c r="E251" s="74"/>
      <c r="F251" s="102"/>
      <c r="G251" s="80"/>
      <c r="H251" s="98"/>
      <c r="I251" s="86"/>
      <c r="J251" s="86"/>
      <c r="K251" s="80"/>
    </row>
    <row r="252" spans="1:11">
      <c r="A252" s="69" t="s">
        <v>294</v>
      </c>
      <c r="B252" s="72" t="s">
        <v>298</v>
      </c>
      <c r="C252" s="8" t="s">
        <v>316</v>
      </c>
      <c r="D252" s="72" t="s">
        <v>317</v>
      </c>
      <c r="E252" s="9" t="s">
        <v>61</v>
      </c>
      <c r="F252" s="10">
        <v>0.30830000000000002</v>
      </c>
      <c r="G252" s="78">
        <f>SUM(F252:F264)</f>
        <v>1.9705999999999999</v>
      </c>
      <c r="H252" s="93">
        <f>G252*391.58</f>
        <v>771.64754799999992</v>
      </c>
      <c r="I252" s="84">
        <f>+H252*$M$1</f>
        <v>90514.257380399984</v>
      </c>
      <c r="J252" s="84">
        <f>I252/2</f>
        <v>45257.128690199992</v>
      </c>
      <c r="K252" s="78">
        <v>7</v>
      </c>
    </row>
    <row r="253" spans="1:11">
      <c r="A253" s="70"/>
      <c r="B253" s="73"/>
      <c r="C253" s="11" t="s">
        <v>318</v>
      </c>
      <c r="D253" s="73"/>
      <c r="E253" s="13" t="s">
        <v>61</v>
      </c>
      <c r="F253" s="12">
        <v>2.4199999999999999E-2</v>
      </c>
      <c r="G253" s="79"/>
      <c r="H253" s="94"/>
      <c r="I253" s="85"/>
      <c r="J253" s="85"/>
      <c r="K253" s="79"/>
    </row>
    <row r="254" spans="1:11">
      <c r="A254" s="70"/>
      <c r="B254" s="73"/>
      <c r="C254" s="11" t="s">
        <v>319</v>
      </c>
      <c r="D254" s="73"/>
      <c r="E254" s="13" t="s">
        <v>61</v>
      </c>
      <c r="F254" s="12">
        <v>0.16250000000000001</v>
      </c>
      <c r="G254" s="79"/>
      <c r="H254" s="94"/>
      <c r="I254" s="85"/>
      <c r="J254" s="85"/>
      <c r="K254" s="79"/>
    </row>
    <row r="255" spans="1:11">
      <c r="A255" s="70"/>
      <c r="B255" s="73"/>
      <c r="C255" s="11" t="s">
        <v>320</v>
      </c>
      <c r="D255" s="73"/>
      <c r="E255" s="13" t="s">
        <v>61</v>
      </c>
      <c r="F255" s="14">
        <v>0.153</v>
      </c>
      <c r="G255" s="79"/>
      <c r="H255" s="94"/>
      <c r="I255" s="85"/>
      <c r="J255" s="85"/>
      <c r="K255" s="79"/>
    </row>
    <row r="256" spans="1:11">
      <c r="A256" s="70"/>
      <c r="B256" s="73"/>
      <c r="C256" s="11" t="s">
        <v>321</v>
      </c>
      <c r="D256" s="73"/>
      <c r="E256" s="13" t="s">
        <v>61</v>
      </c>
      <c r="F256" s="12">
        <v>0.62590000000000001</v>
      </c>
      <c r="G256" s="79"/>
      <c r="H256" s="94"/>
      <c r="I256" s="85"/>
      <c r="J256" s="85"/>
      <c r="K256" s="79"/>
    </row>
    <row r="257" spans="1:11">
      <c r="A257" s="70"/>
      <c r="B257" s="73"/>
      <c r="C257" s="11" t="s">
        <v>322</v>
      </c>
      <c r="D257" s="73"/>
      <c r="E257" s="13" t="s">
        <v>61</v>
      </c>
      <c r="F257" s="12">
        <v>0.18160000000000001</v>
      </c>
      <c r="G257" s="79"/>
      <c r="H257" s="94"/>
      <c r="I257" s="85"/>
      <c r="J257" s="85"/>
      <c r="K257" s="79"/>
    </row>
    <row r="258" spans="1:11">
      <c r="A258" s="70"/>
      <c r="B258" s="73"/>
      <c r="C258" s="11" t="s">
        <v>323</v>
      </c>
      <c r="D258" s="73"/>
      <c r="E258" s="13" t="s">
        <v>61</v>
      </c>
      <c r="F258" s="12">
        <v>8.72E-2</v>
      </c>
      <c r="G258" s="79"/>
      <c r="H258" s="94"/>
      <c r="I258" s="85"/>
      <c r="J258" s="85"/>
      <c r="K258" s="79"/>
    </row>
    <row r="259" spans="1:11">
      <c r="A259" s="70"/>
      <c r="B259" s="73"/>
      <c r="C259" s="11" t="s">
        <v>324</v>
      </c>
      <c r="D259" s="73"/>
      <c r="E259" s="13" t="s">
        <v>61</v>
      </c>
      <c r="F259" s="14">
        <v>4.7E-2</v>
      </c>
      <c r="G259" s="79"/>
      <c r="H259" s="94"/>
      <c r="I259" s="85"/>
      <c r="J259" s="85"/>
      <c r="K259" s="79"/>
    </row>
    <row r="260" spans="1:11">
      <c r="A260" s="70"/>
      <c r="B260" s="73"/>
      <c r="C260" s="11" t="s">
        <v>325</v>
      </c>
      <c r="D260" s="73"/>
      <c r="E260" s="13" t="s">
        <v>61</v>
      </c>
      <c r="F260" s="12">
        <v>4.0000000000000002E-4</v>
      </c>
      <c r="G260" s="79"/>
      <c r="H260" s="94"/>
      <c r="I260" s="85"/>
      <c r="J260" s="85"/>
      <c r="K260" s="79"/>
    </row>
    <row r="261" spans="1:11">
      <c r="A261" s="70"/>
      <c r="B261" s="73"/>
      <c r="C261" s="11" t="s">
        <v>326</v>
      </c>
      <c r="D261" s="73"/>
      <c r="E261" s="13" t="s">
        <v>61</v>
      </c>
      <c r="F261" s="12">
        <v>0.1734</v>
      </c>
      <c r="G261" s="79"/>
      <c r="H261" s="94"/>
      <c r="I261" s="85"/>
      <c r="J261" s="85"/>
      <c r="K261" s="79"/>
    </row>
    <row r="262" spans="1:11">
      <c r="A262" s="70"/>
      <c r="B262" s="73"/>
      <c r="C262" s="11" t="s">
        <v>327</v>
      </c>
      <c r="D262" s="73"/>
      <c r="E262" s="13" t="s">
        <v>61</v>
      </c>
      <c r="F262" s="12">
        <v>1.1000000000000001E-3</v>
      </c>
      <c r="G262" s="79"/>
      <c r="H262" s="94"/>
      <c r="I262" s="85"/>
      <c r="J262" s="85"/>
      <c r="K262" s="79"/>
    </row>
    <row r="263" spans="1:11">
      <c r="A263" s="70"/>
      <c r="B263" s="73"/>
      <c r="C263" s="99" t="s">
        <v>328</v>
      </c>
      <c r="D263" s="73"/>
      <c r="E263" s="73" t="s">
        <v>61</v>
      </c>
      <c r="F263" s="104">
        <v>0.20599999999999999</v>
      </c>
      <c r="G263" s="79"/>
      <c r="H263" s="94"/>
      <c r="I263" s="85"/>
      <c r="J263" s="85"/>
      <c r="K263" s="79"/>
    </row>
    <row r="264" spans="1:11">
      <c r="A264" s="71"/>
      <c r="B264" s="74"/>
      <c r="C264" s="100"/>
      <c r="D264" s="74"/>
      <c r="E264" s="74"/>
      <c r="F264" s="113"/>
      <c r="G264" s="80"/>
      <c r="H264" s="98"/>
      <c r="I264" s="86"/>
      <c r="J264" s="86"/>
      <c r="K264" s="80"/>
    </row>
    <row r="265" spans="1:11">
      <c r="A265" s="5" t="s">
        <v>294</v>
      </c>
      <c r="B265" s="2" t="s">
        <v>298</v>
      </c>
      <c r="C265" s="3" t="s">
        <v>329</v>
      </c>
      <c r="D265" s="1" t="s">
        <v>330</v>
      </c>
      <c r="E265" s="2" t="s">
        <v>22</v>
      </c>
      <c r="F265" s="1">
        <v>0.11119999999999999</v>
      </c>
      <c r="G265" s="4">
        <f>F265</f>
        <v>0.11119999999999999</v>
      </c>
      <c r="H265" s="6">
        <f>G265*356.34</f>
        <v>39.625007999999994</v>
      </c>
      <c r="I265" s="7">
        <f>+H265*$M$1</f>
        <v>4648.0134383999994</v>
      </c>
      <c r="J265" s="7">
        <f>I265/2</f>
        <v>2324.0067191999997</v>
      </c>
      <c r="K265" s="4">
        <v>8</v>
      </c>
    </row>
    <row r="266" spans="1:11">
      <c r="A266" s="51" t="s">
        <v>294</v>
      </c>
      <c r="B266" s="32" t="s">
        <v>298</v>
      </c>
      <c r="C266" s="8" t="s">
        <v>331</v>
      </c>
      <c r="D266" s="32" t="s">
        <v>330</v>
      </c>
      <c r="E266" s="9" t="s">
        <v>22</v>
      </c>
      <c r="F266" s="10">
        <v>0.33029999999999998</v>
      </c>
      <c r="G266" s="43">
        <f>SUM(F266:F266)</f>
        <v>0.33029999999999998</v>
      </c>
      <c r="H266" s="53">
        <f>G266*356.34</f>
        <v>117.69910199999998</v>
      </c>
      <c r="I266" s="54">
        <f>H266*117.3</f>
        <v>13806.104664599998</v>
      </c>
      <c r="J266" s="54">
        <f>I266/2</f>
        <v>6903.0523322999989</v>
      </c>
      <c r="K266" s="43">
        <v>9</v>
      </c>
    </row>
    <row r="267" spans="1:11">
      <c r="A267" s="69" t="s">
        <v>294</v>
      </c>
      <c r="B267" s="72" t="s">
        <v>298</v>
      </c>
      <c r="C267" s="8" t="s">
        <v>332</v>
      </c>
      <c r="D267" s="72" t="s">
        <v>317</v>
      </c>
      <c r="E267" s="9" t="s">
        <v>112</v>
      </c>
      <c r="F267" s="10">
        <v>0.41710000000000003</v>
      </c>
      <c r="G267" s="78">
        <f>SUM(F267:F269)</f>
        <v>0.44210000000000005</v>
      </c>
      <c r="H267" s="93">
        <f>G267*158.59</f>
        <v>70.112639000000016</v>
      </c>
      <c r="I267" s="84">
        <f>+H267*$M$1</f>
        <v>8224.2125547000014</v>
      </c>
      <c r="J267" s="84">
        <f>I267/2</f>
        <v>4112.1062773500007</v>
      </c>
      <c r="K267" s="78">
        <v>10</v>
      </c>
    </row>
    <row r="268" spans="1:11">
      <c r="A268" s="70"/>
      <c r="B268" s="73"/>
      <c r="C268" s="99" t="s">
        <v>333</v>
      </c>
      <c r="D268" s="73"/>
      <c r="E268" s="73" t="s">
        <v>112</v>
      </c>
      <c r="F268" s="104">
        <v>2.5000000000000001E-2</v>
      </c>
      <c r="G268" s="79"/>
      <c r="H268" s="94"/>
      <c r="I268" s="85"/>
      <c r="J268" s="85"/>
      <c r="K268" s="79"/>
    </row>
    <row r="269" spans="1:11">
      <c r="A269" s="71"/>
      <c r="B269" s="74"/>
      <c r="C269" s="100"/>
      <c r="D269" s="74"/>
      <c r="E269" s="74"/>
      <c r="F269" s="113"/>
      <c r="G269" s="80"/>
      <c r="H269" s="98"/>
      <c r="I269" s="86"/>
      <c r="J269" s="86"/>
      <c r="K269" s="80"/>
    </row>
    <row r="270" spans="1:11">
      <c r="A270" s="69" t="s">
        <v>294</v>
      </c>
      <c r="B270" s="72" t="s">
        <v>298</v>
      </c>
      <c r="C270" s="8" t="s">
        <v>334</v>
      </c>
      <c r="D270" s="72" t="s">
        <v>335</v>
      </c>
      <c r="E270" s="9" t="s">
        <v>61</v>
      </c>
      <c r="F270" s="10">
        <v>0.18459999999999999</v>
      </c>
      <c r="G270" s="78">
        <f>SUM(F270:F272)</f>
        <v>0.2334</v>
      </c>
      <c r="H270" s="93">
        <f>G270*391.58</f>
        <v>91.394771999999989</v>
      </c>
      <c r="I270" s="84">
        <f>+H270*$M$1</f>
        <v>10720.606755599998</v>
      </c>
      <c r="J270" s="84">
        <f>I270/2</f>
        <v>5360.303377799999</v>
      </c>
      <c r="K270" s="78">
        <v>11</v>
      </c>
    </row>
    <row r="271" spans="1:11">
      <c r="A271" s="70"/>
      <c r="B271" s="73"/>
      <c r="C271" s="99" t="s">
        <v>336</v>
      </c>
      <c r="D271" s="73"/>
      <c r="E271" s="73" t="s">
        <v>61</v>
      </c>
      <c r="F271" s="101">
        <v>4.8800000000000003E-2</v>
      </c>
      <c r="G271" s="79"/>
      <c r="H271" s="94"/>
      <c r="I271" s="85"/>
      <c r="J271" s="85"/>
      <c r="K271" s="79"/>
    </row>
    <row r="272" spans="1:11">
      <c r="A272" s="71"/>
      <c r="B272" s="74"/>
      <c r="C272" s="100"/>
      <c r="D272" s="74"/>
      <c r="E272" s="74"/>
      <c r="F272" s="102"/>
      <c r="G272" s="80"/>
      <c r="H272" s="98"/>
      <c r="I272" s="86"/>
      <c r="J272" s="86"/>
      <c r="K272" s="80"/>
    </row>
    <row r="273" spans="1:12">
      <c r="A273" s="70" t="s">
        <v>294</v>
      </c>
      <c r="B273" s="72" t="s">
        <v>298</v>
      </c>
      <c r="C273" s="11" t="s">
        <v>337</v>
      </c>
      <c r="D273" s="72" t="s">
        <v>317</v>
      </c>
      <c r="E273" s="13" t="s">
        <v>22</v>
      </c>
      <c r="F273" s="12">
        <v>0.1181</v>
      </c>
      <c r="G273" s="79">
        <f>SUM(F273:F280)</f>
        <v>0.44769999999999999</v>
      </c>
      <c r="H273" s="93">
        <v>164.33310599999999</v>
      </c>
      <c r="I273" s="84">
        <f>+H273*$M$1</f>
        <v>19276.273333799996</v>
      </c>
      <c r="J273" s="84">
        <f>I273/2</f>
        <v>9638.1366668999981</v>
      </c>
      <c r="K273" s="79">
        <v>12</v>
      </c>
    </row>
    <row r="274" spans="1:12">
      <c r="A274" s="70"/>
      <c r="B274" s="73"/>
      <c r="C274" s="11" t="s">
        <v>338</v>
      </c>
      <c r="D274" s="73"/>
      <c r="E274" s="13" t="s">
        <v>22</v>
      </c>
      <c r="F274" s="12">
        <v>5.3499999999999999E-2</v>
      </c>
      <c r="G274" s="79"/>
      <c r="H274" s="94"/>
      <c r="I274" s="85"/>
      <c r="J274" s="85"/>
      <c r="K274" s="79"/>
    </row>
    <row r="275" spans="1:12">
      <c r="A275" s="70"/>
      <c r="B275" s="73"/>
      <c r="C275" s="11" t="s">
        <v>339</v>
      </c>
      <c r="D275" s="73"/>
      <c r="E275" s="13" t="s">
        <v>22</v>
      </c>
      <c r="F275" s="12">
        <v>3.5999999999999999E-3</v>
      </c>
      <c r="G275" s="79"/>
      <c r="H275" s="94"/>
      <c r="I275" s="85"/>
      <c r="J275" s="85"/>
      <c r="K275" s="79"/>
    </row>
    <row r="276" spans="1:12">
      <c r="A276" s="70"/>
      <c r="B276" s="73"/>
      <c r="C276" s="11" t="s">
        <v>340</v>
      </c>
      <c r="D276" s="73"/>
      <c r="E276" s="13" t="s">
        <v>22</v>
      </c>
      <c r="F276" s="12">
        <v>2.75E-2</v>
      </c>
      <c r="G276" s="79"/>
      <c r="H276" s="94"/>
      <c r="I276" s="85"/>
      <c r="J276" s="85"/>
      <c r="K276" s="79"/>
      <c r="L276" s="56"/>
    </row>
    <row r="277" spans="1:12">
      <c r="A277" s="70"/>
      <c r="B277" s="73"/>
      <c r="C277" s="11" t="s">
        <v>341</v>
      </c>
      <c r="D277" s="73"/>
      <c r="E277" s="13" t="s">
        <v>22</v>
      </c>
      <c r="F277" s="12">
        <v>0.10879999999999999</v>
      </c>
      <c r="G277" s="79"/>
      <c r="H277" s="94"/>
      <c r="I277" s="85"/>
      <c r="J277" s="85"/>
      <c r="K277" s="79"/>
      <c r="L277" s="56"/>
    </row>
    <row r="278" spans="1:12">
      <c r="A278" s="70"/>
      <c r="B278" s="73"/>
      <c r="C278" s="11" t="s">
        <v>342</v>
      </c>
      <c r="D278" s="73"/>
      <c r="E278" s="13" t="s">
        <v>61</v>
      </c>
      <c r="F278" s="14">
        <v>9.2999999999999999E-2</v>
      </c>
      <c r="G278" s="79"/>
      <c r="H278" s="94"/>
      <c r="I278" s="85"/>
      <c r="J278" s="85"/>
      <c r="K278" s="79"/>
    </row>
    <row r="279" spans="1:12">
      <c r="A279" s="70"/>
      <c r="B279" s="73"/>
      <c r="C279" s="99" t="s">
        <v>343</v>
      </c>
      <c r="D279" s="73"/>
      <c r="E279" s="73" t="s">
        <v>61</v>
      </c>
      <c r="F279" s="101">
        <v>4.3200000000000002E-2</v>
      </c>
      <c r="G279" s="79"/>
      <c r="H279" s="94"/>
      <c r="I279" s="85"/>
      <c r="J279" s="85"/>
      <c r="K279" s="79"/>
    </row>
    <row r="280" spans="1:12">
      <c r="A280" s="71"/>
      <c r="B280" s="74"/>
      <c r="C280" s="100"/>
      <c r="D280" s="74"/>
      <c r="E280" s="74"/>
      <c r="F280" s="102"/>
      <c r="G280" s="80"/>
      <c r="H280" s="98"/>
      <c r="I280" s="86"/>
      <c r="J280" s="86"/>
      <c r="K280" s="80"/>
    </row>
    <row r="281" spans="1:12">
      <c r="A281" s="69" t="s">
        <v>294</v>
      </c>
      <c r="B281" s="72" t="s">
        <v>298</v>
      </c>
      <c r="C281" s="8" t="s">
        <v>344</v>
      </c>
      <c r="D281" s="72" t="s">
        <v>345</v>
      </c>
      <c r="E281" s="9" t="s">
        <v>22</v>
      </c>
      <c r="F281" s="10">
        <v>5.5399999999999998E-2</v>
      </c>
      <c r="G281" s="103">
        <f>SUM(F281:F287)</f>
        <v>0.44000000000000006</v>
      </c>
      <c r="H281" s="93">
        <f>G281*356.34</f>
        <v>156.78960000000001</v>
      </c>
      <c r="I281" s="84">
        <f>+H281*$M$1</f>
        <v>18391.42008</v>
      </c>
      <c r="J281" s="84">
        <f>I281/2</f>
        <v>9195.7100399999999</v>
      </c>
      <c r="K281" s="78">
        <v>13</v>
      </c>
    </row>
    <row r="282" spans="1:12">
      <c r="A282" s="70"/>
      <c r="B282" s="73"/>
      <c r="C282" s="11" t="s">
        <v>346</v>
      </c>
      <c r="D282" s="73"/>
      <c r="E282" s="13" t="s">
        <v>22</v>
      </c>
      <c r="F282" s="12">
        <v>0.19919999999999999</v>
      </c>
      <c r="G282" s="111"/>
      <c r="H282" s="94"/>
      <c r="I282" s="85"/>
      <c r="J282" s="85"/>
      <c r="K282" s="79"/>
    </row>
    <row r="283" spans="1:12">
      <c r="A283" s="70"/>
      <c r="B283" s="73"/>
      <c r="C283" s="11" t="s">
        <v>347</v>
      </c>
      <c r="D283" s="73"/>
      <c r="E283" s="13" t="s">
        <v>22</v>
      </c>
      <c r="F283" s="12">
        <v>6.08E-2</v>
      </c>
      <c r="G283" s="111"/>
      <c r="H283" s="94"/>
      <c r="I283" s="85"/>
      <c r="J283" s="85"/>
      <c r="K283" s="79"/>
    </row>
    <row r="284" spans="1:12">
      <c r="A284" s="70"/>
      <c r="B284" s="73"/>
      <c r="C284" s="11" t="s">
        <v>348</v>
      </c>
      <c r="D284" s="73"/>
      <c r="E284" s="13" t="s">
        <v>22</v>
      </c>
      <c r="F284" s="14">
        <v>2.8000000000000001E-2</v>
      </c>
      <c r="G284" s="111"/>
      <c r="H284" s="94"/>
      <c r="I284" s="85"/>
      <c r="J284" s="85"/>
      <c r="K284" s="79"/>
    </row>
    <row r="285" spans="1:12">
      <c r="A285" s="70"/>
      <c r="B285" s="73"/>
      <c r="C285" s="11" t="s">
        <v>349</v>
      </c>
      <c r="D285" s="73"/>
      <c r="E285" s="13" t="s">
        <v>22</v>
      </c>
      <c r="F285" s="12">
        <v>4.7399999999999998E-2</v>
      </c>
      <c r="G285" s="111"/>
      <c r="H285" s="94"/>
      <c r="I285" s="85"/>
      <c r="J285" s="85"/>
      <c r="K285" s="79"/>
    </row>
    <row r="286" spans="1:12">
      <c r="A286" s="70"/>
      <c r="B286" s="73"/>
      <c r="C286" s="99" t="s">
        <v>350</v>
      </c>
      <c r="D286" s="73"/>
      <c r="E286" s="73" t="s">
        <v>22</v>
      </c>
      <c r="F286" s="101">
        <v>4.9200000000000001E-2</v>
      </c>
      <c r="G286" s="111"/>
      <c r="H286" s="94"/>
      <c r="I286" s="85"/>
      <c r="J286" s="85"/>
      <c r="K286" s="79"/>
    </row>
    <row r="287" spans="1:12">
      <c r="A287" s="71"/>
      <c r="B287" s="74"/>
      <c r="C287" s="100"/>
      <c r="D287" s="74"/>
      <c r="E287" s="74"/>
      <c r="F287" s="102"/>
      <c r="G287" s="112"/>
      <c r="H287" s="98"/>
      <c r="I287" s="86"/>
      <c r="J287" s="86"/>
      <c r="K287" s="80"/>
    </row>
    <row r="288" spans="1:12">
      <c r="A288" s="5" t="s">
        <v>294</v>
      </c>
      <c r="B288" s="2" t="s">
        <v>298</v>
      </c>
      <c r="C288" s="3" t="s">
        <v>351</v>
      </c>
      <c r="D288" s="1" t="s">
        <v>352</v>
      </c>
      <c r="E288" s="2" t="s">
        <v>22</v>
      </c>
      <c r="F288" s="15">
        <v>0.246</v>
      </c>
      <c r="G288" s="16">
        <f>F288</f>
        <v>0.246</v>
      </c>
      <c r="H288" s="6">
        <f>G288*356.34</f>
        <v>87.659639999999996</v>
      </c>
      <c r="I288" s="7">
        <f>+H288*$M$1</f>
        <v>10282.475772</v>
      </c>
      <c r="J288" s="7">
        <f>I288/2</f>
        <v>5141.2378859999999</v>
      </c>
      <c r="K288" s="4">
        <v>14</v>
      </c>
    </row>
    <row r="289" spans="1:11">
      <c r="A289" s="69" t="s">
        <v>294</v>
      </c>
      <c r="B289" s="72">
        <v>3335</v>
      </c>
      <c r="C289" s="8" t="s">
        <v>353</v>
      </c>
      <c r="D289" s="78"/>
      <c r="E289" s="10" t="s">
        <v>22</v>
      </c>
      <c r="F289" s="10">
        <v>8.9999999999999998E-4</v>
      </c>
      <c r="G289" s="75">
        <f>SUM(F289:F292)</f>
        <v>0.17609999999999998</v>
      </c>
      <c r="H289" s="81">
        <f>G289*356.34</f>
        <v>62.751473999999988</v>
      </c>
      <c r="I289" s="84">
        <f>H289*M1</f>
        <v>7360.7479001999982</v>
      </c>
      <c r="J289" s="87">
        <f>I289/2</f>
        <v>3680.3739500999991</v>
      </c>
      <c r="K289" s="75">
        <v>15</v>
      </c>
    </row>
    <row r="290" spans="1:11">
      <c r="A290" s="70"/>
      <c r="B290" s="73"/>
      <c r="C290" s="11" t="s">
        <v>354</v>
      </c>
      <c r="D290" s="79"/>
      <c r="E290" s="12" t="s">
        <v>22</v>
      </c>
      <c r="F290" s="12">
        <v>2.8999999999999998E-3</v>
      </c>
      <c r="G290" s="76"/>
      <c r="H290" s="82"/>
      <c r="I290" s="85"/>
      <c r="J290" s="88"/>
      <c r="K290" s="76"/>
    </row>
    <row r="291" spans="1:11">
      <c r="A291" s="70"/>
      <c r="B291" s="73"/>
      <c r="C291" s="11" t="s">
        <v>355</v>
      </c>
      <c r="D291" s="79"/>
      <c r="E291" s="12" t="s">
        <v>22</v>
      </c>
      <c r="F291" s="12">
        <v>4.3900000000000002E-2</v>
      </c>
      <c r="G291" s="76"/>
      <c r="H291" s="82"/>
      <c r="I291" s="85"/>
      <c r="J291" s="88"/>
      <c r="K291" s="76"/>
    </row>
    <row r="292" spans="1:11">
      <c r="A292" s="71"/>
      <c r="B292" s="74"/>
      <c r="C292" s="55" t="s">
        <v>356</v>
      </c>
      <c r="D292" s="80"/>
      <c r="E292" s="52" t="s">
        <v>22</v>
      </c>
      <c r="F292" s="52">
        <v>0.12839999999999999</v>
      </c>
      <c r="G292" s="77"/>
      <c r="H292" s="83"/>
      <c r="I292" s="86"/>
      <c r="J292" s="89"/>
      <c r="K292" s="77"/>
    </row>
    <row r="293" spans="1:11">
      <c r="A293" s="69" t="s">
        <v>294</v>
      </c>
      <c r="B293" s="72" t="s">
        <v>298</v>
      </c>
      <c r="C293" s="8" t="s">
        <v>357</v>
      </c>
      <c r="D293" s="72" t="s">
        <v>330</v>
      </c>
      <c r="E293" s="9" t="s">
        <v>22</v>
      </c>
      <c r="F293" s="10">
        <v>0.37409999999999999</v>
      </c>
      <c r="G293" s="108">
        <f>SUM(F293:F295)</f>
        <v>0.40359999999999996</v>
      </c>
      <c r="H293" s="81">
        <f>G293*356.34</f>
        <v>143.81882399999998</v>
      </c>
      <c r="I293" s="84">
        <f>+H293*$M$1</f>
        <v>16869.948055199999</v>
      </c>
      <c r="J293" s="87">
        <f>I293/2</f>
        <v>8434.9740275999993</v>
      </c>
      <c r="K293" s="108">
        <v>16</v>
      </c>
    </row>
    <row r="294" spans="1:11">
      <c r="A294" s="70"/>
      <c r="B294" s="73"/>
      <c r="C294" s="99" t="s">
        <v>358</v>
      </c>
      <c r="D294" s="73"/>
      <c r="E294" s="73" t="s">
        <v>22</v>
      </c>
      <c r="F294" s="101">
        <v>2.9499999999999998E-2</v>
      </c>
      <c r="G294" s="109"/>
      <c r="H294" s="82"/>
      <c r="I294" s="85"/>
      <c r="J294" s="88"/>
      <c r="K294" s="109"/>
    </row>
    <row r="295" spans="1:11">
      <c r="A295" s="71"/>
      <c r="B295" s="74"/>
      <c r="C295" s="100"/>
      <c r="D295" s="74"/>
      <c r="E295" s="74"/>
      <c r="F295" s="102"/>
      <c r="G295" s="110"/>
      <c r="H295" s="83"/>
      <c r="I295" s="86"/>
      <c r="J295" s="89"/>
      <c r="K295" s="110"/>
    </row>
    <row r="296" spans="1:11">
      <c r="A296" s="69" t="s">
        <v>294</v>
      </c>
      <c r="B296" s="72" t="s">
        <v>298</v>
      </c>
      <c r="C296" s="8" t="s">
        <v>359</v>
      </c>
      <c r="D296" s="72" t="s">
        <v>330</v>
      </c>
      <c r="E296" s="9" t="s">
        <v>22</v>
      </c>
      <c r="F296" s="10">
        <v>0.3468</v>
      </c>
      <c r="G296" s="78">
        <f>SUM(F296:F298)</f>
        <v>0.3871</v>
      </c>
      <c r="H296" s="93">
        <f>G296*356.34</f>
        <v>137.93921399999999</v>
      </c>
      <c r="I296" s="84">
        <f>+H296*$M$1</f>
        <v>16180.269802199999</v>
      </c>
      <c r="J296" s="84">
        <f>I296/2</f>
        <v>8090.1349010999993</v>
      </c>
      <c r="K296" s="78">
        <v>17</v>
      </c>
    </row>
    <row r="297" spans="1:11">
      <c r="A297" s="70"/>
      <c r="B297" s="73"/>
      <c r="C297" s="99" t="s">
        <v>360</v>
      </c>
      <c r="D297" s="73"/>
      <c r="E297" s="73" t="s">
        <v>22</v>
      </c>
      <c r="F297" s="101">
        <v>4.0300000000000002E-2</v>
      </c>
      <c r="G297" s="79"/>
      <c r="H297" s="94"/>
      <c r="I297" s="85"/>
      <c r="J297" s="85"/>
      <c r="K297" s="79"/>
    </row>
    <row r="298" spans="1:11">
      <c r="A298" s="71"/>
      <c r="B298" s="74"/>
      <c r="C298" s="100"/>
      <c r="D298" s="74"/>
      <c r="E298" s="74"/>
      <c r="F298" s="102"/>
      <c r="G298" s="80"/>
      <c r="H298" s="98"/>
      <c r="I298" s="86"/>
      <c r="J298" s="86"/>
      <c r="K298" s="80"/>
    </row>
    <row r="299" spans="1:11">
      <c r="A299" s="69" t="s">
        <v>294</v>
      </c>
      <c r="B299" s="72" t="s">
        <v>298</v>
      </c>
      <c r="C299" s="8" t="s">
        <v>361</v>
      </c>
      <c r="D299" s="72" t="s">
        <v>362</v>
      </c>
      <c r="E299" s="9" t="s">
        <v>22</v>
      </c>
      <c r="F299" s="10">
        <v>0.1023</v>
      </c>
      <c r="G299" s="78">
        <f>SUM(F299:F301)</f>
        <v>0.2039</v>
      </c>
      <c r="H299" s="93">
        <f>G299*356.34</f>
        <v>72.657725999999997</v>
      </c>
      <c r="I299" s="84">
        <f>+H299*$M$1</f>
        <v>8522.7512597999994</v>
      </c>
      <c r="J299" s="84">
        <f>I299/2</f>
        <v>4261.3756298999997</v>
      </c>
      <c r="K299" s="78">
        <v>18</v>
      </c>
    </row>
    <row r="300" spans="1:11">
      <c r="A300" s="70"/>
      <c r="B300" s="73"/>
      <c r="C300" s="99" t="s">
        <v>363</v>
      </c>
      <c r="D300" s="73"/>
      <c r="E300" s="73" t="s">
        <v>22</v>
      </c>
      <c r="F300" s="101">
        <v>0.1016</v>
      </c>
      <c r="G300" s="79"/>
      <c r="H300" s="94"/>
      <c r="I300" s="85"/>
      <c r="J300" s="85"/>
      <c r="K300" s="79"/>
    </row>
    <row r="301" spans="1:11">
      <c r="A301" s="71"/>
      <c r="B301" s="74"/>
      <c r="C301" s="100"/>
      <c r="D301" s="74"/>
      <c r="E301" s="74"/>
      <c r="F301" s="102"/>
      <c r="G301" s="80"/>
      <c r="H301" s="98"/>
      <c r="I301" s="86"/>
      <c r="J301" s="86"/>
      <c r="K301" s="80"/>
    </row>
    <row r="302" spans="1:11">
      <c r="A302" s="69" t="s">
        <v>294</v>
      </c>
      <c r="B302" s="72" t="s">
        <v>298</v>
      </c>
      <c r="C302" s="8" t="s">
        <v>364</v>
      </c>
      <c r="D302" s="72" t="s">
        <v>365</v>
      </c>
      <c r="E302" s="9" t="s">
        <v>22</v>
      </c>
      <c r="F302" s="10">
        <v>2.3300000000000001E-2</v>
      </c>
      <c r="G302" s="78">
        <f>SUM(F302:F306)</f>
        <v>9.0200000000000002E-2</v>
      </c>
      <c r="H302" s="93">
        <f>G302*356.34</f>
        <v>32.141867999999995</v>
      </c>
      <c r="I302" s="84">
        <f>+H302*$M$1</f>
        <v>3770.2411163999996</v>
      </c>
      <c r="J302" s="84">
        <f>I302/2</f>
        <v>1885.1205581999998</v>
      </c>
      <c r="K302" s="78">
        <v>19</v>
      </c>
    </row>
    <row r="303" spans="1:11">
      <c r="A303" s="70"/>
      <c r="B303" s="73"/>
      <c r="C303" s="11" t="s">
        <v>366</v>
      </c>
      <c r="D303" s="73"/>
      <c r="E303" s="13" t="s">
        <v>22</v>
      </c>
      <c r="F303" s="12">
        <v>2.8199999999999999E-2</v>
      </c>
      <c r="G303" s="79"/>
      <c r="H303" s="94"/>
      <c r="I303" s="85"/>
      <c r="J303" s="85"/>
      <c r="K303" s="79"/>
    </row>
    <row r="304" spans="1:11">
      <c r="A304" s="70"/>
      <c r="B304" s="73"/>
      <c r="C304" s="11" t="s">
        <v>367</v>
      </c>
      <c r="D304" s="73"/>
      <c r="E304" s="13" t="s">
        <v>22</v>
      </c>
      <c r="F304" s="12">
        <v>1.9800000000000002E-2</v>
      </c>
      <c r="G304" s="79"/>
      <c r="H304" s="94"/>
      <c r="I304" s="85"/>
      <c r="J304" s="85"/>
      <c r="K304" s="79"/>
    </row>
    <row r="305" spans="1:11">
      <c r="A305" s="70"/>
      <c r="B305" s="73"/>
      <c r="C305" s="99" t="s">
        <v>368</v>
      </c>
      <c r="D305" s="73"/>
      <c r="E305" s="73" t="s">
        <v>22</v>
      </c>
      <c r="F305" s="101">
        <v>1.89E-2</v>
      </c>
      <c r="G305" s="79"/>
      <c r="H305" s="94"/>
      <c r="I305" s="85"/>
      <c r="J305" s="85"/>
      <c r="K305" s="79"/>
    </row>
    <row r="306" spans="1:11">
      <c r="A306" s="71"/>
      <c r="B306" s="74"/>
      <c r="C306" s="100"/>
      <c r="D306" s="74"/>
      <c r="E306" s="74"/>
      <c r="F306" s="102"/>
      <c r="G306" s="80"/>
      <c r="H306" s="98"/>
      <c r="I306" s="86"/>
      <c r="J306" s="86"/>
      <c r="K306" s="80"/>
    </row>
    <row r="307" spans="1:11">
      <c r="A307" s="69" t="s">
        <v>294</v>
      </c>
      <c r="B307" s="72" t="s">
        <v>298</v>
      </c>
      <c r="C307" s="8" t="s">
        <v>369</v>
      </c>
      <c r="D307" s="10" t="s">
        <v>345</v>
      </c>
      <c r="E307" s="9" t="s">
        <v>22</v>
      </c>
      <c r="F307" s="10">
        <v>4.2599999999999999E-2</v>
      </c>
      <c r="G307" s="78">
        <f>SUM(F307:F312)</f>
        <v>0.2117</v>
      </c>
      <c r="H307" s="93">
        <f>G307*356.34</f>
        <v>75.437177999999989</v>
      </c>
      <c r="I307" s="84">
        <f>+H307*$M$1</f>
        <v>8848.7809793999986</v>
      </c>
      <c r="J307" s="84">
        <f>I307/2</f>
        <v>4424.3904896999993</v>
      </c>
      <c r="K307" s="78">
        <v>20</v>
      </c>
    </row>
    <row r="308" spans="1:11">
      <c r="A308" s="70"/>
      <c r="B308" s="73"/>
      <c r="C308" s="11" t="s">
        <v>370</v>
      </c>
      <c r="D308" s="12" t="s">
        <v>365</v>
      </c>
      <c r="E308" s="13" t="s">
        <v>22</v>
      </c>
      <c r="F308" s="12">
        <v>7.6200000000000004E-2</v>
      </c>
      <c r="G308" s="79"/>
      <c r="H308" s="94"/>
      <c r="I308" s="85"/>
      <c r="J308" s="85"/>
      <c r="K308" s="79"/>
    </row>
    <row r="309" spans="1:11">
      <c r="A309" s="70"/>
      <c r="B309" s="73"/>
      <c r="C309" s="11" t="s">
        <v>371</v>
      </c>
      <c r="D309" s="12" t="s">
        <v>345</v>
      </c>
      <c r="E309" s="13" t="s">
        <v>22</v>
      </c>
      <c r="F309" s="12">
        <v>4.4000000000000003E-3</v>
      </c>
      <c r="G309" s="79"/>
      <c r="H309" s="94"/>
      <c r="I309" s="85"/>
      <c r="J309" s="85"/>
      <c r="K309" s="79"/>
    </row>
    <row r="310" spans="1:11">
      <c r="A310" s="70"/>
      <c r="B310" s="73"/>
      <c r="C310" s="11" t="s">
        <v>372</v>
      </c>
      <c r="D310" s="12" t="s">
        <v>345</v>
      </c>
      <c r="E310" s="13" t="s">
        <v>22</v>
      </c>
      <c r="F310" s="12">
        <v>6.6799999999999998E-2</v>
      </c>
      <c r="G310" s="79"/>
      <c r="H310" s="94"/>
      <c r="I310" s="85"/>
      <c r="J310" s="85"/>
      <c r="K310" s="79"/>
    </row>
    <row r="311" spans="1:11">
      <c r="A311" s="70"/>
      <c r="B311" s="73"/>
      <c r="C311" s="99" t="s">
        <v>373</v>
      </c>
      <c r="D311" s="73" t="s">
        <v>345</v>
      </c>
      <c r="E311" s="73" t="s">
        <v>22</v>
      </c>
      <c r="F311" s="101">
        <v>2.1700000000000001E-2</v>
      </c>
      <c r="G311" s="79"/>
      <c r="H311" s="94"/>
      <c r="I311" s="85"/>
      <c r="J311" s="85"/>
      <c r="K311" s="79"/>
    </row>
    <row r="312" spans="1:11">
      <c r="A312" s="71"/>
      <c r="B312" s="74"/>
      <c r="C312" s="100"/>
      <c r="D312" s="74"/>
      <c r="E312" s="74"/>
      <c r="F312" s="102"/>
      <c r="G312" s="80"/>
      <c r="H312" s="98"/>
      <c r="I312" s="86"/>
      <c r="J312" s="86"/>
      <c r="K312" s="80"/>
    </row>
    <row r="313" spans="1:11">
      <c r="A313" s="5" t="s">
        <v>294</v>
      </c>
      <c r="B313" s="2" t="s">
        <v>298</v>
      </c>
      <c r="C313" s="3" t="s">
        <v>374</v>
      </c>
      <c r="D313" s="1" t="s">
        <v>345</v>
      </c>
      <c r="E313" s="2" t="s">
        <v>22</v>
      </c>
      <c r="F313" s="1">
        <v>7.1000000000000004E-3</v>
      </c>
      <c r="G313" s="4">
        <f>F313</f>
        <v>7.1000000000000004E-3</v>
      </c>
      <c r="H313" s="6">
        <f>G313*356.34</f>
        <v>2.530014</v>
      </c>
      <c r="I313" s="7">
        <f>+H313*$M$1</f>
        <v>296.7706422</v>
      </c>
      <c r="J313" s="7">
        <f>I313/2</f>
        <v>148.3853211</v>
      </c>
      <c r="K313" s="4">
        <v>21</v>
      </c>
    </row>
    <row r="314" spans="1:11">
      <c r="A314" s="17" t="s">
        <v>294</v>
      </c>
      <c r="B314" t="s">
        <v>298</v>
      </c>
      <c r="C314" s="11" t="s">
        <v>375</v>
      </c>
      <c r="D314" s="12" t="s">
        <v>365</v>
      </c>
      <c r="E314" t="s">
        <v>22</v>
      </c>
      <c r="F314" s="12">
        <v>0.1244</v>
      </c>
      <c r="G314" s="44">
        <f>F314</f>
        <v>0.1244</v>
      </c>
      <c r="H314" s="38">
        <f>G314*356.34</f>
        <v>44.328695999999994</v>
      </c>
      <c r="I314" s="7">
        <f>+H314*$M$1</f>
        <v>5199.756040799999</v>
      </c>
      <c r="J314" s="41">
        <f>I314/2</f>
        <v>2599.8780203999995</v>
      </c>
      <c r="K314" s="44">
        <v>22</v>
      </c>
    </row>
    <row r="315" spans="1:11">
      <c r="A315" s="5" t="s">
        <v>294</v>
      </c>
      <c r="B315" s="2" t="s">
        <v>298</v>
      </c>
      <c r="C315" s="3" t="s">
        <v>376</v>
      </c>
      <c r="D315" s="1" t="s">
        <v>330</v>
      </c>
      <c r="E315" s="2" t="s">
        <v>22</v>
      </c>
      <c r="F315" s="1">
        <v>0.11070000000000001</v>
      </c>
      <c r="G315" s="28">
        <f>F315</f>
        <v>0.11070000000000001</v>
      </c>
      <c r="H315" s="29">
        <f>G315*356.34</f>
        <v>39.446838</v>
      </c>
      <c r="I315" s="7">
        <f>+H315*$M$1</f>
        <v>4627.1140974</v>
      </c>
      <c r="J315" s="30">
        <f>I315/2</f>
        <v>2313.5570487</v>
      </c>
      <c r="K315" s="28">
        <v>23</v>
      </c>
    </row>
    <row r="316" spans="1:11">
      <c r="A316" s="69" t="s">
        <v>294</v>
      </c>
      <c r="B316" s="72" t="s">
        <v>298</v>
      </c>
      <c r="C316" s="8" t="s">
        <v>377</v>
      </c>
      <c r="D316" s="72" t="s">
        <v>330</v>
      </c>
      <c r="E316" s="9" t="s">
        <v>22</v>
      </c>
      <c r="F316" s="10">
        <v>1.2123999999999999</v>
      </c>
      <c r="G316" s="78">
        <f>SUM(F316:F319)</f>
        <v>1.4891999999999999</v>
      </c>
      <c r="H316" s="93">
        <f>G316*356.34</f>
        <v>530.66152799999986</v>
      </c>
      <c r="I316" s="84">
        <f>+H316*$M$1</f>
        <v>62246.597234399982</v>
      </c>
      <c r="J316" s="84">
        <f>I316/2</f>
        <v>31123.298617199991</v>
      </c>
      <c r="K316" s="78">
        <v>24</v>
      </c>
    </row>
    <row r="317" spans="1:11">
      <c r="A317" s="70"/>
      <c r="B317" s="73"/>
      <c r="C317" s="11" t="s">
        <v>378</v>
      </c>
      <c r="D317" s="73"/>
      <c r="E317" s="13" t="s">
        <v>22</v>
      </c>
      <c r="F317" s="12">
        <v>3.3999999999999998E-3</v>
      </c>
      <c r="G317" s="79"/>
      <c r="H317" s="94"/>
      <c r="I317" s="85"/>
      <c r="J317" s="85"/>
      <c r="K317" s="79"/>
    </row>
    <row r="318" spans="1:11">
      <c r="A318" s="70"/>
      <c r="B318" s="73"/>
      <c r="C318" s="99" t="s">
        <v>379</v>
      </c>
      <c r="D318" s="73"/>
      <c r="E318" s="73" t="s">
        <v>22</v>
      </c>
      <c r="F318" s="101">
        <v>0.27339999999999998</v>
      </c>
      <c r="G318" s="79"/>
      <c r="H318" s="94"/>
      <c r="I318" s="85"/>
      <c r="J318" s="85"/>
      <c r="K318" s="79"/>
    </row>
    <row r="319" spans="1:11">
      <c r="A319" s="71"/>
      <c r="B319" s="74"/>
      <c r="C319" s="100"/>
      <c r="D319" s="74"/>
      <c r="E319" s="74"/>
      <c r="F319" s="102"/>
      <c r="G319" s="80"/>
      <c r="H319" s="98"/>
      <c r="I319" s="86"/>
      <c r="J319" s="86"/>
      <c r="K319" s="80"/>
    </row>
    <row r="320" spans="1:11">
      <c r="A320" s="61" t="s">
        <v>294</v>
      </c>
      <c r="B320" s="68">
        <v>9437</v>
      </c>
      <c r="C320" s="66">
        <v>9836</v>
      </c>
      <c r="D320" s="62" t="s">
        <v>365</v>
      </c>
      <c r="E320" s="13" t="s">
        <v>22</v>
      </c>
      <c r="F320" s="67">
        <v>4.9462000000000002</v>
      </c>
      <c r="G320" s="63">
        <v>4.9462000000000002</v>
      </c>
      <c r="H320" s="65">
        <v>1762.53</v>
      </c>
      <c r="I320" s="64">
        <v>206745</v>
      </c>
      <c r="J320" s="64">
        <v>103372</v>
      </c>
      <c r="K320" s="63">
        <v>25</v>
      </c>
    </row>
    <row r="321" spans="1:16">
      <c r="A321" s="5" t="s">
        <v>380</v>
      </c>
      <c r="B321" s="2" t="s">
        <v>381</v>
      </c>
      <c r="C321" s="3" t="s">
        <v>382</v>
      </c>
      <c r="D321" s="1" t="s">
        <v>383</v>
      </c>
      <c r="E321" s="2" t="s">
        <v>61</v>
      </c>
      <c r="F321" s="1">
        <v>5.7799999999999997E-2</v>
      </c>
      <c r="G321" s="4">
        <f t="shared" ref="G321:G333" si="27">F321</f>
        <v>5.7799999999999997E-2</v>
      </c>
      <c r="H321" s="6">
        <f>G321*391.58</f>
        <v>22.633323999999998</v>
      </c>
      <c r="I321" s="7">
        <f t="shared" ref="I321:I334" si="28">+H321*$M$1</f>
        <v>2654.8889052</v>
      </c>
      <c r="J321" s="7">
        <f t="shared" ref="J321:J334" si="29">I321/2</f>
        <v>1327.4444526</v>
      </c>
      <c r="K321" s="4">
        <v>1</v>
      </c>
    </row>
    <row r="322" spans="1:16">
      <c r="A322" s="17" t="s">
        <v>380</v>
      </c>
      <c r="B322" t="s">
        <v>381</v>
      </c>
      <c r="C322" s="11" t="s">
        <v>384</v>
      </c>
      <c r="D322" s="12" t="s">
        <v>14</v>
      </c>
      <c r="E322" t="s">
        <v>112</v>
      </c>
      <c r="F322" s="12">
        <v>9.6199999999999994E-2</v>
      </c>
      <c r="G322" s="44">
        <f t="shared" si="27"/>
        <v>9.6199999999999994E-2</v>
      </c>
      <c r="H322" s="38">
        <f>G322*158.59</f>
        <v>15.256357999999999</v>
      </c>
      <c r="I322" s="7">
        <f t="shared" si="28"/>
        <v>1789.5707933999997</v>
      </c>
      <c r="J322" s="41">
        <f t="shared" si="29"/>
        <v>894.78539669999986</v>
      </c>
      <c r="K322" s="44">
        <v>2</v>
      </c>
    </row>
    <row r="323" spans="1:16">
      <c r="A323" s="5" t="s">
        <v>380</v>
      </c>
      <c r="B323" s="2" t="s">
        <v>381</v>
      </c>
      <c r="C323" s="3" t="s">
        <v>385</v>
      </c>
      <c r="D323" s="1" t="s">
        <v>386</v>
      </c>
      <c r="E323" s="2" t="s">
        <v>41</v>
      </c>
      <c r="F323" s="1">
        <v>0.1275</v>
      </c>
      <c r="G323" s="4">
        <f t="shared" si="27"/>
        <v>0.1275</v>
      </c>
      <c r="H323" s="6">
        <f>G323*317.18</f>
        <v>40.440449999999998</v>
      </c>
      <c r="I323" s="7">
        <f t="shared" si="28"/>
        <v>4743.6647849999999</v>
      </c>
      <c r="J323" s="7">
        <f t="shared" si="29"/>
        <v>2371.8323925</v>
      </c>
      <c r="K323" s="4">
        <v>3</v>
      </c>
    </row>
    <row r="324" spans="1:16">
      <c r="A324" s="17" t="s">
        <v>380</v>
      </c>
      <c r="B324" t="s">
        <v>381</v>
      </c>
      <c r="C324" s="11" t="s">
        <v>387</v>
      </c>
      <c r="D324" s="12" t="s">
        <v>386</v>
      </c>
      <c r="E324" t="s">
        <v>38</v>
      </c>
      <c r="F324" s="12">
        <v>0.49030000000000001</v>
      </c>
      <c r="G324" s="44">
        <f t="shared" si="27"/>
        <v>0.49030000000000001</v>
      </c>
      <c r="H324" s="38">
        <f>G324*56.39</f>
        <v>27.648016999999999</v>
      </c>
      <c r="I324" s="7">
        <f t="shared" si="28"/>
        <v>3243.1123941000001</v>
      </c>
      <c r="J324" s="41">
        <f t="shared" si="29"/>
        <v>1621.55619705</v>
      </c>
      <c r="K324" s="44">
        <v>4</v>
      </c>
    </row>
    <row r="325" spans="1:16">
      <c r="A325" s="5" t="s">
        <v>380</v>
      </c>
      <c r="B325" s="2" t="s">
        <v>381</v>
      </c>
      <c r="C325" s="3" t="s">
        <v>388</v>
      </c>
      <c r="D325" s="1" t="s">
        <v>386</v>
      </c>
      <c r="E325" s="2" t="s">
        <v>41</v>
      </c>
      <c r="F325" s="1">
        <v>0.30869999999999997</v>
      </c>
      <c r="G325" s="4">
        <f t="shared" si="27"/>
        <v>0.30869999999999997</v>
      </c>
      <c r="H325" s="6">
        <f>G325*317.18</f>
        <v>97.913466</v>
      </c>
      <c r="I325" s="7">
        <f t="shared" si="28"/>
        <v>11485.249561799999</v>
      </c>
      <c r="J325" s="7">
        <f t="shared" si="29"/>
        <v>5742.6247808999997</v>
      </c>
      <c r="K325" s="4">
        <v>5</v>
      </c>
    </row>
    <row r="326" spans="1:16">
      <c r="A326" s="17" t="s">
        <v>380</v>
      </c>
      <c r="B326" t="s">
        <v>381</v>
      </c>
      <c r="C326" s="11" t="s">
        <v>389</v>
      </c>
      <c r="D326" s="12" t="s">
        <v>14</v>
      </c>
      <c r="E326" t="s">
        <v>390</v>
      </c>
      <c r="F326" s="12">
        <v>0.67090000000000005</v>
      </c>
      <c r="G326" s="44">
        <f t="shared" si="27"/>
        <v>0.67090000000000005</v>
      </c>
      <c r="H326" s="38">
        <f>G326*178.17</f>
        <v>119.53425300000001</v>
      </c>
      <c r="I326" s="7">
        <f t="shared" si="28"/>
        <v>14021.3678769</v>
      </c>
      <c r="J326" s="41">
        <f t="shared" si="29"/>
        <v>7010.6839384499999</v>
      </c>
      <c r="K326" s="44">
        <v>6</v>
      </c>
    </row>
    <row r="327" spans="1:16">
      <c r="A327" s="5" t="s">
        <v>380</v>
      </c>
      <c r="B327" s="2" t="s">
        <v>381</v>
      </c>
      <c r="C327" s="3" t="s">
        <v>391</v>
      </c>
      <c r="D327" s="1" t="s">
        <v>14</v>
      </c>
      <c r="E327" s="2" t="s">
        <v>38</v>
      </c>
      <c r="F327" s="1">
        <v>3.0329000000000002</v>
      </c>
      <c r="G327" s="4">
        <f t="shared" si="27"/>
        <v>3.0329000000000002</v>
      </c>
      <c r="H327" s="6">
        <f>G327*56.39</f>
        <v>171.02523100000002</v>
      </c>
      <c r="I327" s="7">
        <f t="shared" si="28"/>
        <v>20061.259596300002</v>
      </c>
      <c r="J327" s="7">
        <f t="shared" si="29"/>
        <v>10030.629798150001</v>
      </c>
      <c r="K327" s="4">
        <v>7</v>
      </c>
    </row>
    <row r="328" spans="1:16">
      <c r="A328" s="17" t="s">
        <v>380</v>
      </c>
      <c r="B328" t="s">
        <v>381</v>
      </c>
      <c r="C328" s="11" t="s">
        <v>392</v>
      </c>
      <c r="D328" s="12" t="s">
        <v>14</v>
      </c>
      <c r="E328" t="s">
        <v>61</v>
      </c>
      <c r="F328" s="12">
        <v>0.1338</v>
      </c>
      <c r="G328" s="44">
        <f t="shared" si="27"/>
        <v>0.1338</v>
      </c>
      <c r="H328" s="38">
        <f>G328*391.58</f>
        <v>52.393403999999997</v>
      </c>
      <c r="I328" s="7">
        <f t="shared" si="28"/>
        <v>6145.7462891999994</v>
      </c>
      <c r="J328" s="41">
        <f t="shared" si="29"/>
        <v>3072.8731445999997</v>
      </c>
      <c r="K328" s="44">
        <v>8</v>
      </c>
    </row>
    <row r="329" spans="1:16">
      <c r="A329" s="5" t="s">
        <v>380</v>
      </c>
      <c r="B329" s="2" t="s">
        <v>381</v>
      </c>
      <c r="C329" s="3" t="s">
        <v>393</v>
      </c>
      <c r="D329" s="1" t="s">
        <v>14</v>
      </c>
      <c r="E329" s="2" t="s">
        <v>390</v>
      </c>
      <c r="F329" s="1">
        <v>0.67889999999999995</v>
      </c>
      <c r="G329" s="4">
        <f t="shared" si="27"/>
        <v>0.67889999999999995</v>
      </c>
      <c r="H329" s="6">
        <f>G329*178.17</f>
        <v>120.95961299999998</v>
      </c>
      <c r="I329" s="7">
        <f t="shared" si="28"/>
        <v>14188.562604899997</v>
      </c>
      <c r="J329" s="7">
        <f t="shared" si="29"/>
        <v>7094.2813024499983</v>
      </c>
      <c r="K329" s="4">
        <v>9</v>
      </c>
      <c r="P329" s="120"/>
    </row>
    <row r="330" spans="1:16">
      <c r="A330" s="5" t="s">
        <v>380</v>
      </c>
      <c r="B330" s="2" t="s">
        <v>381</v>
      </c>
      <c r="C330" s="3" t="s">
        <v>395</v>
      </c>
      <c r="D330" s="1" t="s">
        <v>394</v>
      </c>
      <c r="E330" s="2" t="s">
        <v>35</v>
      </c>
      <c r="F330" s="1">
        <v>0.75760000000000005</v>
      </c>
      <c r="G330" s="4">
        <f t="shared" si="27"/>
        <v>0.75760000000000005</v>
      </c>
      <c r="H330" s="6">
        <f>G330*63.44</f>
        <v>48.062144000000004</v>
      </c>
      <c r="I330" s="7">
        <f t="shared" si="28"/>
        <v>5637.6894912000007</v>
      </c>
      <c r="J330" s="7">
        <f t="shared" si="29"/>
        <v>2818.8447456000004</v>
      </c>
      <c r="K330" s="4">
        <v>10</v>
      </c>
      <c r="P330" s="120"/>
    </row>
    <row r="331" spans="1:16">
      <c r="A331" s="17" t="s">
        <v>396</v>
      </c>
      <c r="B331" t="s">
        <v>397</v>
      </c>
      <c r="C331" s="11" t="s">
        <v>398</v>
      </c>
      <c r="D331" s="12" t="s">
        <v>399</v>
      </c>
      <c r="E331" t="s">
        <v>22</v>
      </c>
      <c r="F331" s="12">
        <v>0.20610000000000001</v>
      </c>
      <c r="G331" s="43">
        <f t="shared" si="27"/>
        <v>0.20610000000000001</v>
      </c>
      <c r="H331" s="38">
        <f>G331*356.34</f>
        <v>73.441673999999992</v>
      </c>
      <c r="I331" s="40">
        <f t="shared" si="28"/>
        <v>8614.7083601999984</v>
      </c>
      <c r="J331" s="41">
        <f t="shared" si="29"/>
        <v>4307.3541800999992</v>
      </c>
      <c r="K331" s="43">
        <v>1</v>
      </c>
      <c r="P331" s="120"/>
    </row>
    <row r="332" spans="1:16">
      <c r="A332" s="5" t="s">
        <v>400</v>
      </c>
      <c r="B332" s="2" t="s">
        <v>401</v>
      </c>
      <c r="C332" s="3" t="s">
        <v>402</v>
      </c>
      <c r="D332" s="1" t="s">
        <v>14</v>
      </c>
      <c r="E332" s="2" t="s">
        <v>41</v>
      </c>
      <c r="F332" s="15">
        <v>0.06</v>
      </c>
      <c r="G332" s="31">
        <f t="shared" si="27"/>
        <v>0.06</v>
      </c>
      <c r="H332" s="6">
        <f>G332*317.18</f>
        <v>19.030799999999999</v>
      </c>
      <c r="I332" s="7">
        <f t="shared" si="28"/>
        <v>2232.3128400000001</v>
      </c>
      <c r="J332" s="7">
        <f t="shared" si="29"/>
        <v>1116.15642</v>
      </c>
      <c r="K332" s="20">
        <v>1</v>
      </c>
      <c r="P332" s="120"/>
    </row>
    <row r="333" spans="1:16">
      <c r="A333" s="17" t="s">
        <v>400</v>
      </c>
      <c r="B333" t="s">
        <v>401</v>
      </c>
      <c r="C333" s="11" t="s">
        <v>13</v>
      </c>
      <c r="D333" s="12" t="s">
        <v>403</v>
      </c>
      <c r="E333" t="s">
        <v>61</v>
      </c>
      <c r="F333" s="12">
        <v>0.16209999999999999</v>
      </c>
      <c r="G333" s="44">
        <f t="shared" si="27"/>
        <v>0.16209999999999999</v>
      </c>
      <c r="H333" s="38">
        <f>G333*391.58</f>
        <v>63.475117999999995</v>
      </c>
      <c r="I333" s="7">
        <f t="shared" si="28"/>
        <v>7445.6313413999997</v>
      </c>
      <c r="J333" s="41">
        <f t="shared" si="29"/>
        <v>3722.8156706999998</v>
      </c>
      <c r="K333" s="44">
        <v>2</v>
      </c>
      <c r="N333" s="60"/>
      <c r="P333" s="120"/>
    </row>
    <row r="334" spans="1:16">
      <c r="A334" s="69" t="s">
        <v>404</v>
      </c>
      <c r="B334" s="72" t="s">
        <v>405</v>
      </c>
      <c r="C334" s="8" t="s">
        <v>406</v>
      </c>
      <c r="D334" s="10" t="s">
        <v>14</v>
      </c>
      <c r="E334" s="9" t="s">
        <v>22</v>
      </c>
      <c r="F334" s="10">
        <v>0.28539999999999999</v>
      </c>
      <c r="G334" s="78">
        <f>SUM(F334:F337)</f>
        <v>0.51079999999999992</v>
      </c>
      <c r="H334" s="93">
        <f>G334*356.34</f>
        <v>182.01847199999995</v>
      </c>
      <c r="I334" s="84">
        <f t="shared" si="28"/>
        <v>21350.766765599994</v>
      </c>
      <c r="J334" s="84">
        <f t="shared" si="29"/>
        <v>10675.383382799997</v>
      </c>
      <c r="K334" s="78">
        <v>1</v>
      </c>
      <c r="P334" s="121"/>
    </row>
    <row r="335" spans="1:16">
      <c r="A335" s="70"/>
      <c r="B335" s="73"/>
      <c r="C335" s="11" t="s">
        <v>407</v>
      </c>
      <c r="D335" s="12" t="s">
        <v>101</v>
      </c>
      <c r="E335" s="13" t="s">
        <v>22</v>
      </c>
      <c r="F335" s="12">
        <v>9.7000000000000003E-3</v>
      </c>
      <c r="G335" s="79"/>
      <c r="H335" s="94"/>
      <c r="I335" s="85"/>
      <c r="J335" s="85"/>
      <c r="K335" s="79"/>
      <c r="P335" s="120"/>
    </row>
    <row r="336" spans="1:16">
      <c r="A336" s="70"/>
      <c r="B336" s="73"/>
      <c r="C336" s="99" t="s">
        <v>408</v>
      </c>
      <c r="D336" s="73" t="s">
        <v>14</v>
      </c>
      <c r="E336" s="73" t="s">
        <v>22</v>
      </c>
      <c r="F336" s="101">
        <v>0.2157</v>
      </c>
      <c r="G336" s="79"/>
      <c r="H336" s="94"/>
      <c r="I336" s="85"/>
      <c r="J336" s="85"/>
      <c r="K336" s="79"/>
      <c r="P336" s="120"/>
    </row>
    <row r="337" spans="1:16">
      <c r="A337" s="71"/>
      <c r="B337" s="74"/>
      <c r="C337" s="100"/>
      <c r="D337" s="74"/>
      <c r="E337" s="74"/>
      <c r="F337" s="102"/>
      <c r="G337" s="80"/>
      <c r="H337" s="98"/>
      <c r="I337" s="86"/>
      <c r="J337" s="86"/>
      <c r="K337" s="80"/>
      <c r="P337" s="120"/>
    </row>
    <row r="338" spans="1:16">
      <c r="A338" s="69" t="s">
        <v>404</v>
      </c>
      <c r="B338" s="72" t="s">
        <v>405</v>
      </c>
      <c r="C338" s="8" t="s">
        <v>409</v>
      </c>
      <c r="D338" s="10" t="s">
        <v>410</v>
      </c>
      <c r="E338" s="9" t="s">
        <v>22</v>
      </c>
      <c r="F338" s="18">
        <v>1.9E-2</v>
      </c>
      <c r="G338" s="103">
        <f>SUM(F338:F340)</f>
        <v>0.1401</v>
      </c>
      <c r="H338" s="93">
        <f>G338*356.34</f>
        <v>49.923234000000001</v>
      </c>
      <c r="I338" s="84">
        <f>+H338*$M$1</f>
        <v>5855.9953482000001</v>
      </c>
      <c r="J338" s="84">
        <f>I338/2</f>
        <v>2927.9976741</v>
      </c>
      <c r="K338" s="78">
        <v>2</v>
      </c>
      <c r="P338" s="120"/>
    </row>
    <row r="339" spans="1:16">
      <c r="A339" s="70"/>
      <c r="B339" s="73"/>
      <c r="C339" s="99" t="s">
        <v>411</v>
      </c>
      <c r="D339" s="73" t="s">
        <v>14</v>
      </c>
      <c r="E339" s="73" t="s">
        <v>22</v>
      </c>
      <c r="F339" s="101">
        <v>0.1211</v>
      </c>
      <c r="G339" s="79"/>
      <c r="H339" s="94"/>
      <c r="I339" s="85"/>
      <c r="J339" s="85"/>
      <c r="K339" s="79"/>
      <c r="P339" s="120"/>
    </row>
    <row r="340" spans="1:16">
      <c r="A340" s="71"/>
      <c r="B340" s="74"/>
      <c r="C340" s="100"/>
      <c r="D340" s="74"/>
      <c r="E340" s="74"/>
      <c r="F340" s="102"/>
      <c r="G340" s="80"/>
      <c r="H340" s="98"/>
      <c r="I340" s="86"/>
      <c r="J340" s="86"/>
      <c r="K340" s="80"/>
      <c r="P340" s="120"/>
    </row>
    <row r="341" spans="1:16">
      <c r="A341" s="5" t="s">
        <v>404</v>
      </c>
      <c r="B341" s="2" t="s">
        <v>405</v>
      </c>
      <c r="C341" s="3" t="s">
        <v>412</v>
      </c>
      <c r="D341" s="1" t="s">
        <v>14</v>
      </c>
      <c r="E341" s="2" t="s">
        <v>22</v>
      </c>
      <c r="F341" s="1">
        <v>0.1101</v>
      </c>
      <c r="G341" s="4">
        <f>F341</f>
        <v>0.1101</v>
      </c>
      <c r="H341" s="6">
        <f>G341*356.34</f>
        <v>39.233033999999996</v>
      </c>
      <c r="I341" s="7">
        <f>+H341*$M$1</f>
        <v>4602.0348881999998</v>
      </c>
      <c r="J341" s="7">
        <f>I341/2</f>
        <v>2301.0174440999999</v>
      </c>
      <c r="K341" s="4">
        <v>3</v>
      </c>
      <c r="M341" s="60"/>
      <c r="P341" s="120"/>
    </row>
    <row r="342" spans="1:16">
      <c r="A342" s="17" t="s">
        <v>413</v>
      </c>
      <c r="B342" t="s">
        <v>414</v>
      </c>
      <c r="C342" s="11" t="s">
        <v>415</v>
      </c>
      <c r="D342" s="12" t="s">
        <v>416</v>
      </c>
      <c r="E342" t="s">
        <v>112</v>
      </c>
      <c r="F342" s="12">
        <v>0.13070000000000001</v>
      </c>
      <c r="G342" s="44">
        <f>F342</f>
        <v>0.13070000000000001</v>
      </c>
      <c r="H342" s="38">
        <f>G342*158.59</f>
        <v>20.727713000000001</v>
      </c>
      <c r="I342" s="7">
        <f>+H342*$M$1</f>
        <v>2431.3607348999999</v>
      </c>
      <c r="J342" s="41">
        <f>I342/2</f>
        <v>1215.6803674499999</v>
      </c>
      <c r="K342" s="44">
        <v>1</v>
      </c>
      <c r="P342" s="120"/>
    </row>
    <row r="343" spans="1:16">
      <c r="A343" s="5" t="s">
        <v>413</v>
      </c>
      <c r="B343" s="2" t="s">
        <v>417</v>
      </c>
      <c r="C343" s="3" t="s">
        <v>418</v>
      </c>
      <c r="D343" s="1" t="s">
        <v>419</v>
      </c>
      <c r="E343" s="2" t="s">
        <v>22</v>
      </c>
      <c r="F343" s="1">
        <v>0.18640000000000001</v>
      </c>
      <c r="G343" s="4">
        <f>F343</f>
        <v>0.18640000000000001</v>
      </c>
      <c r="H343" s="6">
        <f>G343*356.34</f>
        <v>66.421775999999994</v>
      </c>
      <c r="I343" s="7">
        <f>+H343*$M$1</f>
        <v>7791.2743247999988</v>
      </c>
      <c r="J343" s="7">
        <f>I343/2</f>
        <v>3895.6371623999994</v>
      </c>
      <c r="K343" s="4">
        <v>2</v>
      </c>
      <c r="P343" s="120"/>
    </row>
    <row r="344" spans="1:16">
      <c r="A344" s="69" t="s">
        <v>413</v>
      </c>
      <c r="B344" s="72" t="s">
        <v>417</v>
      </c>
      <c r="C344" s="8" t="s">
        <v>420</v>
      </c>
      <c r="D344" s="10" t="s">
        <v>421</v>
      </c>
      <c r="E344" s="9" t="s">
        <v>61</v>
      </c>
      <c r="F344" s="18">
        <v>9.1999999999999998E-2</v>
      </c>
      <c r="G344" s="103">
        <f>SUM(F344:F353)</f>
        <v>0.8529000000000001</v>
      </c>
      <c r="H344" s="93">
        <f>G344*391.58</f>
        <v>333.97858200000002</v>
      </c>
      <c r="I344" s="84">
        <f>+H344*$M$1</f>
        <v>39175.687668600003</v>
      </c>
      <c r="J344" s="84">
        <f>I344/2</f>
        <v>19587.843834300002</v>
      </c>
      <c r="K344" s="78">
        <v>3</v>
      </c>
    </row>
    <row r="345" spans="1:16">
      <c r="A345" s="70"/>
      <c r="B345" s="73"/>
      <c r="C345" s="11" t="s">
        <v>422</v>
      </c>
      <c r="D345" s="12" t="s">
        <v>421</v>
      </c>
      <c r="E345" s="13" t="s">
        <v>61</v>
      </c>
      <c r="F345" s="12">
        <v>1.54E-2</v>
      </c>
      <c r="G345" s="79"/>
      <c r="H345" s="94"/>
      <c r="I345" s="85"/>
      <c r="J345" s="85"/>
      <c r="K345" s="79"/>
    </row>
    <row r="346" spans="1:16">
      <c r="A346" s="70"/>
      <c r="B346" s="73"/>
      <c r="C346" s="11" t="s">
        <v>423</v>
      </c>
      <c r="D346" s="12" t="s">
        <v>421</v>
      </c>
      <c r="E346" s="13" t="s">
        <v>61</v>
      </c>
      <c r="F346" s="12">
        <v>2.0400000000000001E-2</v>
      </c>
      <c r="G346" s="79"/>
      <c r="H346" s="94"/>
      <c r="I346" s="85"/>
      <c r="J346" s="85"/>
      <c r="K346" s="79"/>
    </row>
    <row r="347" spans="1:16">
      <c r="A347" s="70"/>
      <c r="B347" s="73"/>
      <c r="C347" s="11" t="s">
        <v>424</v>
      </c>
      <c r="D347" s="12" t="s">
        <v>425</v>
      </c>
      <c r="E347" s="13" t="s">
        <v>61</v>
      </c>
      <c r="F347" s="12">
        <v>4.1999999999999997E-3</v>
      </c>
      <c r="G347" s="79"/>
      <c r="H347" s="94"/>
      <c r="I347" s="85"/>
      <c r="J347" s="85"/>
      <c r="K347" s="79"/>
    </row>
    <row r="348" spans="1:16">
      <c r="A348" s="70"/>
      <c r="B348" s="73"/>
      <c r="C348" s="11" t="s">
        <v>426</v>
      </c>
      <c r="D348" s="12" t="s">
        <v>419</v>
      </c>
      <c r="E348" s="13" t="s">
        <v>61</v>
      </c>
      <c r="F348" s="14">
        <v>0.38700000000000001</v>
      </c>
      <c r="G348" s="79"/>
      <c r="H348" s="94"/>
      <c r="I348" s="85"/>
      <c r="J348" s="85"/>
      <c r="K348" s="79"/>
    </row>
    <row r="349" spans="1:16">
      <c r="A349" s="70"/>
      <c r="B349" s="73"/>
      <c r="C349" s="11" t="s">
        <v>427</v>
      </c>
      <c r="D349" s="12" t="s">
        <v>425</v>
      </c>
      <c r="E349" s="13" t="s">
        <v>61</v>
      </c>
      <c r="F349" s="12">
        <v>6.5799999999999997E-2</v>
      </c>
      <c r="G349" s="79"/>
      <c r="H349" s="94"/>
      <c r="I349" s="85"/>
      <c r="J349" s="85"/>
      <c r="K349" s="79"/>
    </row>
    <row r="350" spans="1:16">
      <c r="A350" s="70"/>
      <c r="B350" s="73"/>
      <c r="C350" s="11" t="s">
        <v>428</v>
      </c>
      <c r="D350" s="12" t="s">
        <v>425</v>
      </c>
      <c r="E350" s="13" t="s">
        <v>61</v>
      </c>
      <c r="F350" s="12">
        <v>0.1016</v>
      </c>
      <c r="G350" s="79"/>
      <c r="H350" s="94"/>
      <c r="I350" s="85"/>
      <c r="J350" s="85"/>
      <c r="K350" s="79"/>
    </row>
    <row r="351" spans="1:16">
      <c r="A351" s="70"/>
      <c r="B351" s="73"/>
      <c r="C351" s="11" t="s">
        <v>429</v>
      </c>
      <c r="D351" s="12" t="s">
        <v>425</v>
      </c>
      <c r="E351" s="13" t="s">
        <v>61</v>
      </c>
      <c r="F351" s="12">
        <v>0.1013</v>
      </c>
      <c r="G351" s="79"/>
      <c r="H351" s="94"/>
      <c r="I351" s="85"/>
      <c r="J351" s="85"/>
      <c r="K351" s="79"/>
    </row>
    <row r="352" spans="1:16">
      <c r="A352" s="70"/>
      <c r="B352" s="73"/>
      <c r="C352" s="99" t="s">
        <v>430</v>
      </c>
      <c r="D352" s="73" t="s">
        <v>425</v>
      </c>
      <c r="E352" s="73" t="s">
        <v>61</v>
      </c>
      <c r="F352" s="101">
        <v>6.5199999999999994E-2</v>
      </c>
      <c r="G352" s="79"/>
      <c r="H352" s="94"/>
      <c r="I352" s="85"/>
      <c r="J352" s="85"/>
      <c r="K352" s="79"/>
    </row>
    <row r="353" spans="1:11">
      <c r="A353" s="71"/>
      <c r="B353" s="74"/>
      <c r="C353" s="100"/>
      <c r="D353" s="74"/>
      <c r="E353" s="74"/>
      <c r="F353" s="102"/>
      <c r="G353" s="80"/>
      <c r="H353" s="98"/>
      <c r="I353" s="86"/>
      <c r="J353" s="86"/>
      <c r="K353" s="80"/>
    </row>
    <row r="354" spans="1:11">
      <c r="A354" s="69" t="s">
        <v>413</v>
      </c>
      <c r="B354" s="72" t="s">
        <v>417</v>
      </c>
      <c r="C354" s="8" t="s">
        <v>431</v>
      </c>
      <c r="D354" s="10" t="s">
        <v>419</v>
      </c>
      <c r="E354" s="9" t="s">
        <v>22</v>
      </c>
      <c r="F354" s="10">
        <v>5.3100000000000001E-2</v>
      </c>
      <c r="G354" s="78">
        <f>SUM(F354:F372)</f>
        <v>0.99530000000000007</v>
      </c>
      <c r="H354" s="93">
        <v>381.05643800000001</v>
      </c>
      <c r="I354" s="84">
        <f>+H354*$M$1</f>
        <v>44697.920177400003</v>
      </c>
      <c r="J354" s="84">
        <f>I354/2</f>
        <v>22348.960088700002</v>
      </c>
      <c r="K354" s="78">
        <v>4</v>
      </c>
    </row>
    <row r="355" spans="1:11">
      <c r="A355" s="70"/>
      <c r="B355" s="73"/>
      <c r="C355" s="11" t="s">
        <v>432</v>
      </c>
      <c r="D355" s="12" t="s">
        <v>419</v>
      </c>
      <c r="E355" s="13" t="s">
        <v>22</v>
      </c>
      <c r="F355" s="12">
        <v>0.1933</v>
      </c>
      <c r="G355" s="79"/>
      <c r="H355" s="94"/>
      <c r="I355" s="85"/>
      <c r="J355" s="85"/>
      <c r="K355" s="79"/>
    </row>
    <row r="356" spans="1:11">
      <c r="A356" s="70"/>
      <c r="B356" s="73"/>
      <c r="C356" s="11" t="s">
        <v>433</v>
      </c>
      <c r="D356" s="12" t="s">
        <v>425</v>
      </c>
      <c r="E356" s="13" t="s">
        <v>61</v>
      </c>
      <c r="F356" s="12">
        <v>8.8200000000000001E-2</v>
      </c>
      <c r="G356" s="79"/>
      <c r="H356" s="94"/>
      <c r="I356" s="85"/>
      <c r="J356" s="85"/>
      <c r="K356" s="79"/>
    </row>
    <row r="357" spans="1:11">
      <c r="A357" s="70"/>
      <c r="B357" s="73"/>
      <c r="C357" s="11" t="s">
        <v>434</v>
      </c>
      <c r="D357" s="12" t="s">
        <v>425</v>
      </c>
      <c r="E357" s="13" t="s">
        <v>61</v>
      </c>
      <c r="F357" s="14">
        <v>9.5000000000000001E-2</v>
      </c>
      <c r="G357" s="79"/>
      <c r="H357" s="94"/>
      <c r="I357" s="85"/>
      <c r="J357" s="85"/>
      <c r="K357" s="79"/>
    </row>
    <row r="358" spans="1:11">
      <c r="A358" s="70"/>
      <c r="B358" s="73"/>
      <c r="C358" s="11" t="s">
        <v>435</v>
      </c>
      <c r="D358" s="12" t="s">
        <v>425</v>
      </c>
      <c r="E358" s="13" t="s">
        <v>61</v>
      </c>
      <c r="F358" s="12">
        <v>9.5500000000000002E-2</v>
      </c>
      <c r="G358" s="79"/>
      <c r="H358" s="94"/>
      <c r="I358" s="85"/>
      <c r="J358" s="85"/>
      <c r="K358" s="79"/>
    </row>
    <row r="359" spans="1:11">
      <c r="A359" s="70"/>
      <c r="B359" s="73"/>
      <c r="C359" s="11" t="s">
        <v>436</v>
      </c>
      <c r="D359" s="12" t="s">
        <v>425</v>
      </c>
      <c r="E359" s="13" t="s">
        <v>61</v>
      </c>
      <c r="F359" s="12">
        <v>9.6199999999999994E-2</v>
      </c>
      <c r="G359" s="79"/>
      <c r="H359" s="94"/>
      <c r="I359" s="85"/>
      <c r="J359" s="85"/>
      <c r="K359" s="79"/>
    </row>
    <row r="360" spans="1:11">
      <c r="A360" s="70"/>
      <c r="B360" s="73"/>
      <c r="C360" s="11" t="s">
        <v>437</v>
      </c>
      <c r="D360" s="12" t="s">
        <v>425</v>
      </c>
      <c r="E360" s="13" t="s">
        <v>61</v>
      </c>
      <c r="F360" s="12">
        <v>9.6699999999999994E-2</v>
      </c>
      <c r="G360" s="79"/>
      <c r="H360" s="94"/>
      <c r="I360" s="85"/>
      <c r="J360" s="85"/>
      <c r="K360" s="79"/>
    </row>
    <row r="361" spans="1:11">
      <c r="A361" s="70"/>
      <c r="B361" s="73"/>
      <c r="C361" s="11" t="s">
        <v>438</v>
      </c>
      <c r="D361" s="12" t="s">
        <v>425</v>
      </c>
      <c r="E361" s="13" t="s">
        <v>61</v>
      </c>
      <c r="F361" s="12">
        <v>9.74E-2</v>
      </c>
      <c r="G361" s="79"/>
      <c r="H361" s="94"/>
      <c r="I361" s="85"/>
      <c r="J361" s="85"/>
      <c r="K361" s="79"/>
    </row>
    <row r="362" spans="1:11">
      <c r="A362" s="70"/>
      <c r="B362" s="73"/>
      <c r="C362" s="11" t="s">
        <v>439</v>
      </c>
      <c r="D362" s="12" t="s">
        <v>425</v>
      </c>
      <c r="E362" s="13" t="s">
        <v>61</v>
      </c>
      <c r="F362" s="12">
        <v>2.7000000000000001E-3</v>
      </c>
      <c r="G362" s="79"/>
      <c r="H362" s="94"/>
      <c r="I362" s="85"/>
      <c r="J362" s="85"/>
      <c r="K362" s="79"/>
    </row>
    <row r="363" spans="1:11">
      <c r="A363" s="70"/>
      <c r="B363" s="73"/>
      <c r="C363" s="11" t="s">
        <v>440</v>
      </c>
      <c r="D363" s="12" t="s">
        <v>425</v>
      </c>
      <c r="E363" s="13" t="s">
        <v>61</v>
      </c>
      <c r="F363" s="12">
        <v>9.5399999999999999E-2</v>
      </c>
      <c r="G363" s="79"/>
      <c r="H363" s="94"/>
      <c r="I363" s="85"/>
      <c r="J363" s="85"/>
      <c r="K363" s="79"/>
    </row>
    <row r="364" spans="1:11">
      <c r="A364" s="70"/>
      <c r="B364" s="73"/>
      <c r="C364" s="11" t="s">
        <v>441</v>
      </c>
      <c r="D364" s="12" t="s">
        <v>425</v>
      </c>
      <c r="E364" s="13" t="s">
        <v>61</v>
      </c>
      <c r="F364" s="12">
        <v>6.08E-2</v>
      </c>
      <c r="G364" s="79"/>
      <c r="H364" s="94"/>
      <c r="I364" s="85"/>
      <c r="J364" s="85"/>
      <c r="K364" s="79"/>
    </row>
    <row r="365" spans="1:11">
      <c r="A365" s="70"/>
      <c r="B365" s="73"/>
      <c r="C365" s="11" t="s">
        <v>442</v>
      </c>
      <c r="D365" s="12" t="s">
        <v>425</v>
      </c>
      <c r="E365" s="13" t="s">
        <v>61</v>
      </c>
      <c r="F365" s="12">
        <v>1.8E-3</v>
      </c>
      <c r="G365" s="79"/>
      <c r="H365" s="94"/>
      <c r="I365" s="85"/>
      <c r="J365" s="85"/>
      <c r="K365" s="79"/>
    </row>
    <row r="366" spans="1:11">
      <c r="A366" s="70"/>
      <c r="B366" s="73"/>
      <c r="C366" s="11" t="s">
        <v>443</v>
      </c>
      <c r="D366" s="12" t="s">
        <v>425</v>
      </c>
      <c r="E366" s="13" t="s">
        <v>61</v>
      </c>
      <c r="F366" s="12">
        <v>2.3E-3</v>
      </c>
      <c r="G366" s="79"/>
      <c r="H366" s="94"/>
      <c r="I366" s="85"/>
      <c r="J366" s="85"/>
      <c r="K366" s="79"/>
    </row>
    <row r="367" spans="1:11">
      <c r="A367" s="70"/>
      <c r="B367" s="73"/>
      <c r="C367" s="11" t="s">
        <v>444</v>
      </c>
      <c r="D367" s="12" t="s">
        <v>425</v>
      </c>
      <c r="E367" s="13" t="s">
        <v>61</v>
      </c>
      <c r="F367" s="12">
        <v>2.7000000000000001E-3</v>
      </c>
      <c r="G367" s="79"/>
      <c r="H367" s="94"/>
      <c r="I367" s="85"/>
      <c r="J367" s="85"/>
      <c r="K367" s="79"/>
    </row>
    <row r="368" spans="1:11">
      <c r="A368" s="70"/>
      <c r="B368" s="73"/>
      <c r="C368" s="11" t="s">
        <v>445</v>
      </c>
      <c r="D368" s="12" t="s">
        <v>425</v>
      </c>
      <c r="E368" s="13" t="s">
        <v>61</v>
      </c>
      <c r="F368" s="14">
        <v>3.0000000000000001E-3</v>
      </c>
      <c r="G368" s="79"/>
      <c r="H368" s="94"/>
      <c r="I368" s="85"/>
      <c r="J368" s="85"/>
      <c r="K368" s="79"/>
    </row>
    <row r="369" spans="1:11">
      <c r="A369" s="70"/>
      <c r="B369" s="73"/>
      <c r="C369" s="11" t="s">
        <v>446</v>
      </c>
      <c r="D369" s="12" t="s">
        <v>425</v>
      </c>
      <c r="E369" s="13" t="s">
        <v>61</v>
      </c>
      <c r="F369" s="12">
        <v>3.3999999999999998E-3</v>
      </c>
      <c r="G369" s="79"/>
      <c r="H369" s="94"/>
      <c r="I369" s="85"/>
      <c r="J369" s="85"/>
      <c r="K369" s="79"/>
    </row>
    <row r="370" spans="1:11">
      <c r="A370" s="70"/>
      <c r="B370" s="73"/>
      <c r="C370" s="11" t="s">
        <v>447</v>
      </c>
      <c r="D370" s="12" t="s">
        <v>425</v>
      </c>
      <c r="E370" s="13" t="s">
        <v>61</v>
      </c>
      <c r="F370" s="12">
        <v>3.7000000000000002E-3</v>
      </c>
      <c r="G370" s="79"/>
      <c r="H370" s="94"/>
      <c r="I370" s="85"/>
      <c r="J370" s="85"/>
      <c r="K370" s="79"/>
    </row>
    <row r="371" spans="1:11">
      <c r="A371" s="70"/>
      <c r="B371" s="73"/>
      <c r="C371" s="99" t="s">
        <v>448</v>
      </c>
      <c r="D371" s="73" t="s">
        <v>425</v>
      </c>
      <c r="E371" s="73" t="s">
        <v>61</v>
      </c>
      <c r="F371" s="101">
        <v>4.1000000000000003E-3</v>
      </c>
      <c r="G371" s="79"/>
      <c r="H371" s="94"/>
      <c r="I371" s="85"/>
      <c r="J371" s="85"/>
      <c r="K371" s="79"/>
    </row>
    <row r="372" spans="1:11">
      <c r="A372" s="71"/>
      <c r="B372" s="74"/>
      <c r="C372" s="100"/>
      <c r="D372" s="74"/>
      <c r="E372" s="74"/>
      <c r="F372" s="102"/>
      <c r="G372" s="80"/>
      <c r="H372" s="98"/>
      <c r="I372" s="86"/>
      <c r="J372" s="86"/>
      <c r="K372" s="80"/>
    </row>
    <row r="373" spans="1:11">
      <c r="A373" s="69" t="s">
        <v>413</v>
      </c>
      <c r="B373" s="105" t="s">
        <v>417</v>
      </c>
      <c r="C373" s="8" t="s">
        <v>450</v>
      </c>
      <c r="D373" s="10" t="s">
        <v>451</v>
      </c>
      <c r="E373" s="10" t="s">
        <v>61</v>
      </c>
      <c r="F373" s="10">
        <v>6.0600000000000001E-2</v>
      </c>
      <c r="G373" s="90">
        <f>SUM(F373:F383)</f>
        <v>0.28010000000000002</v>
      </c>
      <c r="H373" s="93">
        <f>G373*391.58</f>
        <v>109.681558</v>
      </c>
      <c r="I373" s="84">
        <f>+H373*$M$1</f>
        <v>12865.646753399998</v>
      </c>
      <c r="J373" s="84">
        <f>I373/2</f>
        <v>6432.8233766999992</v>
      </c>
      <c r="K373" s="90">
        <v>5</v>
      </c>
    </row>
    <row r="374" spans="1:11">
      <c r="A374" s="70"/>
      <c r="B374" s="106"/>
      <c r="C374" s="11" t="s">
        <v>452</v>
      </c>
      <c r="D374" s="12" t="s">
        <v>449</v>
      </c>
      <c r="E374" s="12" t="s">
        <v>61</v>
      </c>
      <c r="F374" s="12">
        <v>5.5999999999999999E-3</v>
      </c>
      <c r="G374" s="91"/>
      <c r="H374" s="94"/>
      <c r="I374" s="85"/>
      <c r="J374" s="85"/>
      <c r="K374" s="91"/>
    </row>
    <row r="375" spans="1:11">
      <c r="A375" s="70"/>
      <c r="B375" s="106"/>
      <c r="C375" s="99" t="s">
        <v>453</v>
      </c>
      <c r="D375" s="73" t="s">
        <v>451</v>
      </c>
      <c r="E375" s="73" t="s">
        <v>61</v>
      </c>
      <c r="F375" s="104">
        <v>0.03</v>
      </c>
      <c r="G375" s="91"/>
      <c r="H375" s="94"/>
      <c r="I375" s="85"/>
      <c r="J375" s="85"/>
      <c r="K375" s="91"/>
    </row>
    <row r="376" spans="1:11">
      <c r="A376" s="70"/>
      <c r="B376" s="106"/>
      <c r="C376" s="99"/>
      <c r="D376" s="73"/>
      <c r="E376" s="73"/>
      <c r="F376" s="104"/>
      <c r="G376" s="91"/>
      <c r="H376" s="94"/>
      <c r="I376" s="85"/>
      <c r="J376" s="85"/>
      <c r="K376" s="91"/>
    </row>
    <row r="377" spans="1:11">
      <c r="A377" s="70"/>
      <c r="B377" s="106"/>
      <c r="C377" s="11" t="s">
        <v>454</v>
      </c>
      <c r="D377" s="46" t="s">
        <v>451</v>
      </c>
      <c r="E377" s="12" t="s">
        <v>61</v>
      </c>
      <c r="F377" s="12">
        <v>8.8000000000000005E-3</v>
      </c>
      <c r="G377" s="91"/>
      <c r="H377" s="94"/>
      <c r="I377" s="85"/>
      <c r="J377" s="85"/>
      <c r="K377" s="91"/>
    </row>
    <row r="378" spans="1:11">
      <c r="A378" s="70"/>
      <c r="B378" s="106"/>
      <c r="C378" s="99" t="s">
        <v>455</v>
      </c>
      <c r="D378" s="73" t="s">
        <v>451</v>
      </c>
      <c r="E378" s="73" t="s">
        <v>61</v>
      </c>
      <c r="F378" s="101">
        <v>4.1999999999999997E-3</v>
      </c>
      <c r="G378" s="91"/>
      <c r="H378" s="94"/>
      <c r="I378" s="85"/>
      <c r="J378" s="85"/>
      <c r="K378" s="91"/>
    </row>
    <row r="379" spans="1:11">
      <c r="A379" s="70"/>
      <c r="B379" s="106"/>
      <c r="C379" s="99"/>
      <c r="D379" s="73"/>
      <c r="E379" s="73"/>
      <c r="F379" s="101"/>
      <c r="G379" s="91"/>
      <c r="H379" s="94"/>
      <c r="I379" s="85"/>
      <c r="J379" s="85"/>
      <c r="K379" s="91"/>
    </row>
    <row r="380" spans="1:11">
      <c r="A380" s="70"/>
      <c r="B380" s="106"/>
      <c r="C380" s="99"/>
      <c r="D380" s="73"/>
      <c r="E380" s="73"/>
      <c r="F380" s="101"/>
      <c r="G380" s="91"/>
      <c r="H380" s="94"/>
      <c r="I380" s="85"/>
      <c r="J380" s="85"/>
      <c r="K380" s="91"/>
    </row>
    <row r="381" spans="1:11">
      <c r="A381" s="70"/>
      <c r="B381" s="106"/>
      <c r="C381" s="11" t="s">
        <v>456</v>
      </c>
      <c r="D381" s="12" t="s">
        <v>451</v>
      </c>
      <c r="E381" s="12" t="s">
        <v>61</v>
      </c>
      <c r="F381" s="12">
        <v>4.6600000000000003E-2</v>
      </c>
      <c r="G381" s="91"/>
      <c r="H381" s="94"/>
      <c r="I381" s="85"/>
      <c r="J381" s="85"/>
      <c r="K381" s="91"/>
    </row>
    <row r="382" spans="1:11">
      <c r="A382" s="70"/>
      <c r="B382" s="106"/>
      <c r="C382" s="99" t="s">
        <v>457</v>
      </c>
      <c r="D382" s="73" t="s">
        <v>425</v>
      </c>
      <c r="E382" s="73" t="s">
        <v>61</v>
      </c>
      <c r="F382" s="101">
        <v>0.12429999999999999</v>
      </c>
      <c r="G382" s="91"/>
      <c r="H382" s="94"/>
      <c r="I382" s="85"/>
      <c r="J382" s="85"/>
      <c r="K382" s="91"/>
    </row>
    <row r="383" spans="1:11">
      <c r="A383" s="71"/>
      <c r="B383" s="107"/>
      <c r="C383" s="100"/>
      <c r="D383" s="73"/>
      <c r="E383" s="74"/>
      <c r="F383" s="102"/>
      <c r="G383" s="92"/>
      <c r="H383" s="98"/>
      <c r="I383" s="86"/>
      <c r="J383" s="86"/>
      <c r="K383" s="92"/>
    </row>
    <row r="384" spans="1:11">
      <c r="A384" s="95" t="s">
        <v>413</v>
      </c>
      <c r="B384" s="78">
        <v>8902</v>
      </c>
      <c r="C384" s="11" t="s">
        <v>458</v>
      </c>
      <c r="D384" s="46" t="s">
        <v>425</v>
      </c>
      <c r="E384" s="33" t="s">
        <v>61</v>
      </c>
      <c r="F384" s="12">
        <v>2.4299999999999999E-2</v>
      </c>
      <c r="G384" s="90">
        <f>SUM(F384:F391)</f>
        <v>0.16440000000000002</v>
      </c>
      <c r="H384" s="93">
        <f>G384*391.58</f>
        <v>64.375752000000006</v>
      </c>
      <c r="I384" s="84">
        <f>H384*M1</f>
        <v>7551.2757096000005</v>
      </c>
      <c r="J384" s="84">
        <f>I384/2</f>
        <v>3775.6378548000002</v>
      </c>
      <c r="K384" s="90">
        <v>6</v>
      </c>
    </row>
    <row r="385" spans="1:11">
      <c r="A385" s="96"/>
      <c r="B385" s="79"/>
      <c r="C385" s="11" t="s">
        <v>459</v>
      </c>
      <c r="D385" s="46" t="s">
        <v>425</v>
      </c>
      <c r="E385" s="33" t="s">
        <v>61</v>
      </c>
      <c r="F385" s="12">
        <v>4.4200000000000003E-2</v>
      </c>
      <c r="G385" s="91"/>
      <c r="H385" s="94"/>
      <c r="I385" s="85"/>
      <c r="J385" s="85"/>
      <c r="K385" s="91"/>
    </row>
    <row r="386" spans="1:11">
      <c r="A386" s="96"/>
      <c r="B386" s="79"/>
      <c r="C386" s="11" t="s">
        <v>460</v>
      </c>
      <c r="D386" s="46" t="s">
        <v>425</v>
      </c>
      <c r="E386" s="33" t="s">
        <v>61</v>
      </c>
      <c r="F386" s="12">
        <v>1E-4</v>
      </c>
      <c r="G386" s="91"/>
      <c r="H386" s="94"/>
      <c r="I386" s="85"/>
      <c r="J386" s="85"/>
      <c r="K386" s="91"/>
    </row>
    <row r="387" spans="1:11">
      <c r="A387" s="96"/>
      <c r="B387" s="79"/>
      <c r="C387" s="11" t="s">
        <v>461</v>
      </c>
      <c r="D387" s="46" t="s">
        <v>425</v>
      </c>
      <c r="E387" s="33" t="s">
        <v>61</v>
      </c>
      <c r="F387" s="12">
        <v>3.6799999999999999E-2</v>
      </c>
      <c r="G387" s="91"/>
      <c r="H387" s="94"/>
      <c r="I387" s="85"/>
      <c r="J387" s="85"/>
      <c r="K387" s="91"/>
    </row>
    <row r="388" spans="1:11">
      <c r="A388" s="96"/>
      <c r="B388" s="79"/>
      <c r="C388" s="11" t="s">
        <v>462</v>
      </c>
      <c r="D388" s="46" t="s">
        <v>425</v>
      </c>
      <c r="E388" s="33" t="s">
        <v>61</v>
      </c>
      <c r="F388" s="12">
        <v>2.6499999999999999E-2</v>
      </c>
      <c r="G388" s="91"/>
      <c r="H388" s="94"/>
      <c r="I388" s="85"/>
      <c r="J388" s="85"/>
      <c r="K388" s="91"/>
    </row>
    <row r="389" spans="1:11">
      <c r="A389" s="96"/>
      <c r="B389" s="79"/>
      <c r="C389" s="11" t="s">
        <v>463</v>
      </c>
      <c r="D389" s="46" t="s">
        <v>425</v>
      </c>
      <c r="E389" s="33" t="s">
        <v>61</v>
      </c>
      <c r="F389" s="12">
        <v>1.54E-2</v>
      </c>
      <c r="G389" s="91"/>
      <c r="H389" s="94"/>
      <c r="I389" s="85"/>
      <c r="J389" s="85"/>
      <c r="K389" s="91"/>
    </row>
    <row r="390" spans="1:11">
      <c r="A390" s="96"/>
      <c r="B390" s="79"/>
      <c r="C390" s="11" t="s">
        <v>464</v>
      </c>
      <c r="D390" s="46" t="s">
        <v>425</v>
      </c>
      <c r="E390" s="33" t="s">
        <v>61</v>
      </c>
      <c r="F390" s="12">
        <v>1.4500000000000001E-2</v>
      </c>
      <c r="G390" s="91"/>
      <c r="H390" s="94"/>
      <c r="I390" s="85"/>
      <c r="J390" s="85"/>
      <c r="K390" s="91"/>
    </row>
    <row r="391" spans="1:11">
      <c r="A391" s="97"/>
      <c r="B391" s="80"/>
      <c r="C391" s="49" t="s">
        <v>465</v>
      </c>
      <c r="D391" s="46" t="s">
        <v>425</v>
      </c>
      <c r="E391" s="46" t="s">
        <v>61</v>
      </c>
      <c r="F391" s="46">
        <v>2.5999999999999999E-3</v>
      </c>
      <c r="G391" s="92"/>
      <c r="H391" s="98"/>
      <c r="I391" s="86"/>
      <c r="J391" s="86"/>
      <c r="K391" s="92"/>
    </row>
    <row r="392" spans="1:11">
      <c r="A392" s="69" t="s">
        <v>413</v>
      </c>
      <c r="B392" s="72">
        <v>8902</v>
      </c>
      <c r="C392" s="8" t="s">
        <v>467</v>
      </c>
      <c r="D392" t="s">
        <v>466</v>
      </c>
      <c r="E392" s="9" t="s">
        <v>61</v>
      </c>
      <c r="F392" s="10">
        <v>5.2900000000000003E-2</v>
      </c>
      <c r="G392" s="78">
        <f>SUM(F392:F393)</f>
        <v>0.1181</v>
      </c>
      <c r="H392" s="93">
        <f>G392*391.58</f>
        <v>46.245597999999994</v>
      </c>
      <c r="I392" s="84">
        <f>H392*M1</f>
        <v>5424.6086453999987</v>
      </c>
      <c r="J392" s="84">
        <f>I392/2</f>
        <v>2712.3043226999994</v>
      </c>
      <c r="K392" s="78">
        <v>7</v>
      </c>
    </row>
    <row r="393" spans="1:11">
      <c r="A393" s="70"/>
      <c r="B393" s="73"/>
      <c r="C393" s="49" t="s">
        <v>468</v>
      </c>
      <c r="D393" t="s">
        <v>466</v>
      </c>
      <c r="E393" s="46" t="s">
        <v>61</v>
      </c>
      <c r="F393" s="46">
        <v>6.5199999999999994E-2</v>
      </c>
      <c r="G393" s="79"/>
      <c r="H393" s="94"/>
      <c r="I393" s="85"/>
      <c r="J393" s="85"/>
      <c r="K393" s="79"/>
    </row>
    <row r="394" spans="1:11">
      <c r="A394" s="5" t="s">
        <v>413</v>
      </c>
      <c r="B394" s="2" t="s">
        <v>417</v>
      </c>
      <c r="C394" s="3" t="s">
        <v>469</v>
      </c>
      <c r="D394" s="1" t="s">
        <v>419</v>
      </c>
      <c r="E394" s="2" t="s">
        <v>61</v>
      </c>
      <c r="F394" s="1">
        <v>0.17730000000000001</v>
      </c>
      <c r="G394" s="4">
        <f t="shared" ref="G394:G399" si="30">F394</f>
        <v>0.17730000000000001</v>
      </c>
      <c r="H394" s="6">
        <f>G394*391.58</f>
        <v>69.427133999999995</v>
      </c>
      <c r="I394" s="7">
        <f t="shared" ref="I394:I400" si="31">+H394*$M$1</f>
        <v>8143.8028181999989</v>
      </c>
      <c r="J394" s="7">
        <f t="shared" ref="J394:J400" si="32">I394/2</f>
        <v>4071.9014090999995</v>
      </c>
      <c r="K394" s="4">
        <v>8</v>
      </c>
    </row>
    <row r="395" spans="1:11">
      <c r="A395" s="17" t="s">
        <v>413</v>
      </c>
      <c r="B395" t="s">
        <v>417</v>
      </c>
      <c r="C395" s="11" t="s">
        <v>470</v>
      </c>
      <c r="D395" s="12" t="s">
        <v>471</v>
      </c>
      <c r="E395" t="s">
        <v>22</v>
      </c>
      <c r="F395" s="12">
        <v>0.73619999999999997</v>
      </c>
      <c r="G395" s="44">
        <f t="shared" si="30"/>
        <v>0.73619999999999997</v>
      </c>
      <c r="H395" s="38">
        <f>G395*356.34</f>
        <v>262.33750799999996</v>
      </c>
      <c r="I395" s="59">
        <f t="shared" si="31"/>
        <v>30772.189688399994</v>
      </c>
      <c r="J395" s="41">
        <f t="shared" si="32"/>
        <v>15386.094844199997</v>
      </c>
      <c r="K395" s="44">
        <v>9</v>
      </c>
    </row>
    <row r="396" spans="1:11">
      <c r="A396" s="5" t="s">
        <v>413</v>
      </c>
      <c r="B396" s="2" t="s">
        <v>417</v>
      </c>
      <c r="C396" s="3" t="s">
        <v>472</v>
      </c>
      <c r="D396" s="1" t="s">
        <v>425</v>
      </c>
      <c r="E396" s="2" t="s">
        <v>61</v>
      </c>
      <c r="F396" s="1">
        <v>0.1759</v>
      </c>
      <c r="G396" s="4">
        <f t="shared" si="30"/>
        <v>0.1759</v>
      </c>
      <c r="H396" s="6">
        <f>G396*391.58</f>
        <v>68.878922000000003</v>
      </c>
      <c r="I396" s="7">
        <f t="shared" si="31"/>
        <v>8079.4975506000001</v>
      </c>
      <c r="J396" s="7">
        <f t="shared" si="32"/>
        <v>4039.7487753</v>
      </c>
      <c r="K396" s="4">
        <v>10</v>
      </c>
    </row>
    <row r="397" spans="1:11">
      <c r="A397" s="5" t="s">
        <v>413</v>
      </c>
      <c r="B397" s="2" t="s">
        <v>417</v>
      </c>
      <c r="C397" s="3" t="s">
        <v>473</v>
      </c>
      <c r="D397" s="1" t="s">
        <v>451</v>
      </c>
      <c r="E397" s="2" t="s">
        <v>61</v>
      </c>
      <c r="F397" s="1">
        <v>2.47E-2</v>
      </c>
      <c r="G397" s="4">
        <f t="shared" si="30"/>
        <v>2.47E-2</v>
      </c>
      <c r="H397" s="6">
        <f>G397*391.58</f>
        <v>9.6720259999999989</v>
      </c>
      <c r="I397" s="7">
        <f t="shared" si="31"/>
        <v>1134.5286497999998</v>
      </c>
      <c r="J397" s="7">
        <f t="shared" si="32"/>
        <v>567.26432489999991</v>
      </c>
      <c r="K397" s="4">
        <v>11</v>
      </c>
    </row>
    <row r="398" spans="1:11">
      <c r="A398" s="17" t="s">
        <v>413</v>
      </c>
      <c r="B398" t="s">
        <v>417</v>
      </c>
      <c r="C398" s="11" t="s">
        <v>474</v>
      </c>
      <c r="D398" s="12" t="s">
        <v>475</v>
      </c>
      <c r="E398" t="s">
        <v>61</v>
      </c>
      <c r="F398" s="12">
        <v>2.0299999999999999E-2</v>
      </c>
      <c r="G398" s="44">
        <f t="shared" si="30"/>
        <v>2.0299999999999999E-2</v>
      </c>
      <c r="H398" s="38">
        <f>G398*391.58</f>
        <v>7.9490739999999995</v>
      </c>
      <c r="I398" s="48">
        <f t="shared" si="31"/>
        <v>932.42638019999993</v>
      </c>
      <c r="J398" s="41">
        <f t="shared" si="32"/>
        <v>466.21319009999996</v>
      </c>
      <c r="K398" s="44">
        <v>12</v>
      </c>
    </row>
    <row r="399" spans="1:11">
      <c r="A399" s="5" t="s">
        <v>413</v>
      </c>
      <c r="B399" s="2" t="s">
        <v>417</v>
      </c>
      <c r="C399" s="3" t="s">
        <v>476</v>
      </c>
      <c r="D399" s="1" t="s">
        <v>477</v>
      </c>
      <c r="E399" s="2" t="s">
        <v>12</v>
      </c>
      <c r="F399" s="1">
        <v>0.33139999999999997</v>
      </c>
      <c r="G399" s="4">
        <f t="shared" si="30"/>
        <v>0.33139999999999997</v>
      </c>
      <c r="H399" s="6">
        <f>G399*281.94</f>
        <v>93.434915999999987</v>
      </c>
      <c r="I399" s="7">
        <f t="shared" si="31"/>
        <v>10959.915646799998</v>
      </c>
      <c r="J399" s="7">
        <f t="shared" si="32"/>
        <v>5479.9578233999991</v>
      </c>
      <c r="K399" s="4">
        <v>13</v>
      </c>
    </row>
    <row r="400" spans="1:11">
      <c r="A400" s="69" t="s">
        <v>413</v>
      </c>
      <c r="B400" s="72" t="s">
        <v>417</v>
      </c>
      <c r="C400" s="8" t="s">
        <v>478</v>
      </c>
      <c r="D400" s="72" t="s">
        <v>479</v>
      </c>
      <c r="E400" s="9" t="s">
        <v>61</v>
      </c>
      <c r="F400" s="10">
        <v>0.21970000000000001</v>
      </c>
      <c r="G400" s="78">
        <f>SUM(F400:F403)</f>
        <v>0.57230000000000003</v>
      </c>
      <c r="H400" s="93">
        <f>G400*391.58</f>
        <v>224.10123400000001</v>
      </c>
      <c r="I400" s="84">
        <f t="shared" si="31"/>
        <v>26287.074748200001</v>
      </c>
      <c r="J400" s="84">
        <f t="shared" si="32"/>
        <v>13143.5373741</v>
      </c>
      <c r="K400" s="78">
        <v>14</v>
      </c>
    </row>
    <row r="401" spans="1:11">
      <c r="A401" s="70"/>
      <c r="B401" s="73"/>
      <c r="C401" s="11" t="s">
        <v>480</v>
      </c>
      <c r="D401" s="73"/>
      <c r="E401" s="13" t="s">
        <v>61</v>
      </c>
      <c r="F401" s="12">
        <v>9.5899999999999999E-2</v>
      </c>
      <c r="G401" s="79"/>
      <c r="H401" s="94"/>
      <c r="I401" s="85"/>
      <c r="J401" s="85"/>
      <c r="K401" s="79"/>
    </row>
    <row r="402" spans="1:11">
      <c r="A402" s="70"/>
      <c r="B402" s="73"/>
      <c r="C402" s="99" t="s">
        <v>481</v>
      </c>
      <c r="D402" s="73"/>
      <c r="E402" s="73" t="s">
        <v>61</v>
      </c>
      <c r="F402" s="101">
        <v>0.25669999999999998</v>
      </c>
      <c r="G402" s="79"/>
      <c r="H402" s="94"/>
      <c r="I402" s="85"/>
      <c r="J402" s="85"/>
      <c r="K402" s="79"/>
    </row>
    <row r="403" spans="1:11">
      <c r="A403" s="71"/>
      <c r="B403" s="74"/>
      <c r="C403" s="100"/>
      <c r="D403" s="74"/>
      <c r="E403" s="74"/>
      <c r="F403" s="102"/>
      <c r="G403" s="80"/>
      <c r="H403" s="98"/>
      <c r="I403" s="86"/>
      <c r="J403" s="86"/>
      <c r="K403" s="80"/>
    </row>
    <row r="404" spans="1:11">
      <c r="A404" s="17" t="s">
        <v>413</v>
      </c>
      <c r="B404" t="s">
        <v>417</v>
      </c>
      <c r="C404" s="11" t="s">
        <v>482</v>
      </c>
      <c r="D404" s="12" t="s">
        <v>479</v>
      </c>
      <c r="E404" t="s">
        <v>61</v>
      </c>
      <c r="F404" s="12">
        <v>8.0100000000000005E-2</v>
      </c>
      <c r="G404" s="44">
        <f>F404</f>
        <v>8.0100000000000005E-2</v>
      </c>
      <c r="H404" s="38">
        <f>G404*391.58</f>
        <v>31.365558</v>
      </c>
      <c r="I404" s="7">
        <f>+H404*$M$1</f>
        <v>3679.1799533999997</v>
      </c>
      <c r="J404" s="41">
        <f>I404/2</f>
        <v>1839.5899766999999</v>
      </c>
      <c r="K404" s="44">
        <v>15</v>
      </c>
    </row>
    <row r="405" spans="1:11">
      <c r="A405" s="69" t="s">
        <v>413</v>
      </c>
      <c r="B405" s="72" t="s">
        <v>417</v>
      </c>
      <c r="C405" s="8" t="s">
        <v>483</v>
      </c>
      <c r="D405" s="72" t="s">
        <v>484</v>
      </c>
      <c r="E405" s="9" t="s">
        <v>22</v>
      </c>
      <c r="F405" s="10">
        <v>0.13550000000000001</v>
      </c>
      <c r="G405" s="78">
        <f>SUM(F405:F407)</f>
        <v>0.224</v>
      </c>
      <c r="H405" s="93">
        <v>64.052115000000001</v>
      </c>
      <c r="I405" s="84">
        <f>+H405*$M$1</f>
        <v>7513.3130894999995</v>
      </c>
      <c r="J405" s="84">
        <f>I405/2</f>
        <v>3756.6565447499997</v>
      </c>
      <c r="K405" s="78">
        <v>16</v>
      </c>
    </row>
    <row r="406" spans="1:11">
      <c r="A406" s="70"/>
      <c r="B406" s="73"/>
      <c r="C406" s="99" t="s">
        <v>485</v>
      </c>
      <c r="D406" s="73"/>
      <c r="E406" s="73" t="s">
        <v>390</v>
      </c>
      <c r="F406" s="101">
        <v>8.8499999999999995E-2</v>
      </c>
      <c r="G406" s="79"/>
      <c r="H406" s="94"/>
      <c r="I406" s="85"/>
      <c r="J406" s="85"/>
      <c r="K406" s="79"/>
    </row>
    <row r="407" spans="1:11">
      <c r="A407" s="71"/>
      <c r="B407" s="74"/>
      <c r="C407" s="100"/>
      <c r="D407" s="74"/>
      <c r="E407" s="74"/>
      <c r="F407" s="102"/>
      <c r="G407" s="80"/>
      <c r="H407" s="98"/>
      <c r="I407" s="86"/>
      <c r="J407" s="86"/>
      <c r="K407" s="80"/>
    </row>
    <row r="408" spans="1:11">
      <c r="A408" s="5" t="s">
        <v>413</v>
      </c>
      <c r="B408" s="2" t="s">
        <v>417</v>
      </c>
      <c r="C408" s="3" t="s">
        <v>486</v>
      </c>
      <c r="D408" s="1" t="s">
        <v>484</v>
      </c>
      <c r="E408" s="2" t="s">
        <v>61</v>
      </c>
      <c r="F408" s="1">
        <v>0.35730000000000001</v>
      </c>
      <c r="G408" s="4">
        <f>F408</f>
        <v>0.35730000000000001</v>
      </c>
      <c r="H408" s="6">
        <f t="shared" ref="H408:H412" si="33">G408*391.58</f>
        <v>139.91153399999999</v>
      </c>
      <c r="I408" s="7">
        <f t="shared" ref="I408:I412" si="34">+H408*$M$1</f>
        <v>16411.622938199998</v>
      </c>
      <c r="J408" s="7">
        <f t="shared" ref="J408:J412" si="35">I408/2</f>
        <v>8205.8114690999992</v>
      </c>
      <c r="K408" s="4">
        <v>17</v>
      </c>
    </row>
    <row r="409" spans="1:11">
      <c r="A409" s="17" t="s">
        <v>413</v>
      </c>
      <c r="B409" t="s">
        <v>417</v>
      </c>
      <c r="C409" s="11" t="s">
        <v>488</v>
      </c>
      <c r="D409" s="12" t="s">
        <v>487</v>
      </c>
      <c r="E409" t="s">
        <v>61</v>
      </c>
      <c r="F409" s="12">
        <v>0.1036</v>
      </c>
      <c r="G409" s="44">
        <f>F409</f>
        <v>0.1036</v>
      </c>
      <c r="H409" s="38">
        <f t="shared" si="33"/>
        <v>40.567687999999997</v>
      </c>
      <c r="I409" s="64">
        <f t="shared" si="34"/>
        <v>4758.5898023999998</v>
      </c>
      <c r="J409" s="41">
        <f t="shared" si="35"/>
        <v>2379.2949011999999</v>
      </c>
      <c r="K409" s="44">
        <v>18</v>
      </c>
    </row>
    <row r="410" spans="1:11">
      <c r="A410" s="5" t="s">
        <v>413</v>
      </c>
      <c r="B410" s="2" t="s">
        <v>417</v>
      </c>
      <c r="C410" s="3" t="s">
        <v>489</v>
      </c>
      <c r="D410" s="1" t="s">
        <v>490</v>
      </c>
      <c r="E410" s="2" t="s">
        <v>61</v>
      </c>
      <c r="F410" s="1">
        <v>0.40079999999999999</v>
      </c>
      <c r="G410" s="4">
        <f>F410</f>
        <v>0.40079999999999999</v>
      </c>
      <c r="H410" s="6">
        <f t="shared" si="33"/>
        <v>156.94526399999998</v>
      </c>
      <c r="I410" s="7">
        <f t="shared" si="34"/>
        <v>18409.679467199996</v>
      </c>
      <c r="J410" s="7">
        <f t="shared" si="35"/>
        <v>9204.839733599998</v>
      </c>
      <c r="K410" s="4">
        <v>19</v>
      </c>
    </row>
    <row r="411" spans="1:11">
      <c r="A411" s="17" t="s">
        <v>413</v>
      </c>
      <c r="B411" t="s">
        <v>417</v>
      </c>
      <c r="C411" s="11" t="s">
        <v>491</v>
      </c>
      <c r="D411" s="12" t="s">
        <v>492</v>
      </c>
      <c r="E411" t="s">
        <v>61</v>
      </c>
      <c r="F411" s="12">
        <v>0.1085</v>
      </c>
      <c r="G411" s="44">
        <f>F411</f>
        <v>0.1085</v>
      </c>
      <c r="H411" s="38">
        <f t="shared" si="33"/>
        <v>42.486429999999999</v>
      </c>
      <c r="I411" s="7">
        <f t="shared" si="34"/>
        <v>4983.6582389999994</v>
      </c>
      <c r="J411" s="41">
        <f t="shared" si="35"/>
        <v>2491.8291194999997</v>
      </c>
      <c r="K411" s="44">
        <v>20</v>
      </c>
    </row>
    <row r="412" spans="1:11">
      <c r="A412" s="69" t="s">
        <v>413</v>
      </c>
      <c r="B412" s="72" t="s">
        <v>417</v>
      </c>
      <c r="C412" s="8" t="s">
        <v>493</v>
      </c>
      <c r="D412" s="72" t="s">
        <v>492</v>
      </c>
      <c r="E412" s="9" t="s">
        <v>61</v>
      </c>
      <c r="F412" s="18">
        <v>0.20599999999999999</v>
      </c>
      <c r="G412" s="103">
        <f>SUM(F412:F417)</f>
        <v>0.39810000000000001</v>
      </c>
      <c r="H412" s="93">
        <f t="shared" si="33"/>
        <v>155.88799800000001</v>
      </c>
      <c r="I412" s="84">
        <f t="shared" si="34"/>
        <v>18285.662165400001</v>
      </c>
      <c r="J412" s="84">
        <f t="shared" si="35"/>
        <v>9142.8310827000005</v>
      </c>
      <c r="K412" s="78">
        <v>21</v>
      </c>
    </row>
    <row r="413" spans="1:11">
      <c r="A413" s="70"/>
      <c r="B413" s="73"/>
      <c r="C413" s="11" t="s">
        <v>494</v>
      </c>
      <c r="D413" s="73"/>
      <c r="E413" s="13" t="s">
        <v>61</v>
      </c>
      <c r="F413" s="12">
        <v>1.1900000000000001E-2</v>
      </c>
      <c r="G413" s="79"/>
      <c r="H413" s="94"/>
      <c r="I413" s="85"/>
      <c r="J413" s="85"/>
      <c r="K413" s="79"/>
    </row>
    <row r="414" spans="1:11">
      <c r="A414" s="70"/>
      <c r="B414" s="73"/>
      <c r="C414" s="11" t="s">
        <v>495</v>
      </c>
      <c r="D414" s="73"/>
      <c r="E414" s="13" t="s">
        <v>61</v>
      </c>
      <c r="F414" s="12">
        <v>2.81E-2</v>
      </c>
      <c r="G414" s="79"/>
      <c r="H414" s="94"/>
      <c r="I414" s="85"/>
      <c r="J414" s="85"/>
      <c r="K414" s="79"/>
    </row>
    <row r="415" spans="1:11">
      <c r="A415" s="70"/>
      <c r="B415" s="73"/>
      <c r="C415" s="11" t="s">
        <v>496</v>
      </c>
      <c r="D415" s="73"/>
      <c r="E415" s="13" t="s">
        <v>61</v>
      </c>
      <c r="F415" s="12">
        <v>0.14580000000000001</v>
      </c>
      <c r="G415" s="79"/>
      <c r="H415" s="94"/>
      <c r="I415" s="85"/>
      <c r="J415" s="85"/>
      <c r="K415" s="79"/>
    </row>
    <row r="416" spans="1:11">
      <c r="A416" s="70"/>
      <c r="B416" s="73"/>
      <c r="C416" s="99" t="s">
        <v>497</v>
      </c>
      <c r="D416" s="73"/>
      <c r="E416" s="73" t="s">
        <v>61</v>
      </c>
      <c r="F416" s="101">
        <v>6.3E-3</v>
      </c>
      <c r="G416" s="79"/>
      <c r="H416" s="94"/>
      <c r="I416" s="85"/>
      <c r="J416" s="85"/>
      <c r="K416" s="79"/>
    </row>
    <row r="417" spans="1:11">
      <c r="A417" s="71"/>
      <c r="B417" s="74"/>
      <c r="C417" s="100"/>
      <c r="D417" s="74"/>
      <c r="E417" s="74"/>
      <c r="F417" s="102"/>
      <c r="G417" s="80"/>
      <c r="H417" s="98"/>
      <c r="I417" s="86"/>
      <c r="J417" s="86"/>
      <c r="K417" s="80"/>
    </row>
    <row r="418" spans="1:11">
      <c r="A418" s="69" t="s">
        <v>413</v>
      </c>
      <c r="B418" s="72" t="s">
        <v>417</v>
      </c>
      <c r="C418" s="8" t="s">
        <v>498</v>
      </c>
      <c r="D418" s="72" t="s">
        <v>492</v>
      </c>
      <c r="E418" s="9" t="s">
        <v>61</v>
      </c>
      <c r="F418" s="10">
        <v>8.6599999999999996E-2</v>
      </c>
      <c r="G418" s="78">
        <f>SUM(F418:F435)</f>
        <v>1.6047</v>
      </c>
      <c r="H418" s="93">
        <f>G418*391.58</f>
        <v>628.368426</v>
      </c>
      <c r="I418" s="84">
        <f>+H418*$M$1</f>
        <v>73707.616369800002</v>
      </c>
      <c r="J418" s="84">
        <f>I418/2</f>
        <v>36853.808184900001</v>
      </c>
      <c r="K418" s="78">
        <v>22</v>
      </c>
    </row>
    <row r="419" spans="1:11">
      <c r="A419" s="70"/>
      <c r="B419" s="73"/>
      <c r="C419" s="11" t="s">
        <v>499</v>
      </c>
      <c r="D419" s="73"/>
      <c r="E419" s="13" t="s">
        <v>61</v>
      </c>
      <c r="F419" s="12">
        <v>0.1032</v>
      </c>
      <c r="G419" s="79"/>
      <c r="H419" s="94"/>
      <c r="I419" s="85"/>
      <c r="J419" s="85"/>
      <c r="K419" s="79"/>
    </row>
    <row r="420" spans="1:11">
      <c r="A420" s="70"/>
      <c r="B420" s="73"/>
      <c r="C420" s="11" t="s">
        <v>500</v>
      </c>
      <c r="D420" s="73"/>
      <c r="E420" s="13" t="s">
        <v>61</v>
      </c>
      <c r="F420" s="12">
        <v>0.1176</v>
      </c>
      <c r="G420" s="79"/>
      <c r="H420" s="94"/>
      <c r="I420" s="85"/>
      <c r="J420" s="85"/>
      <c r="K420" s="79"/>
    </row>
    <row r="421" spans="1:11">
      <c r="A421" s="70"/>
      <c r="B421" s="73"/>
      <c r="C421" s="11" t="s">
        <v>501</v>
      </c>
      <c r="D421" s="73"/>
      <c r="E421" s="13" t="s">
        <v>61</v>
      </c>
      <c r="F421" s="12">
        <v>4.9200000000000001E-2</v>
      </c>
      <c r="G421" s="79"/>
      <c r="H421" s="94"/>
      <c r="I421" s="85"/>
      <c r="J421" s="85"/>
      <c r="K421" s="79"/>
    </row>
    <row r="422" spans="1:11">
      <c r="A422" s="70"/>
      <c r="B422" s="73"/>
      <c r="C422" s="11" t="s">
        <v>502</v>
      </c>
      <c r="D422" s="73"/>
      <c r="E422" s="13" t="s">
        <v>61</v>
      </c>
      <c r="F422" s="12">
        <v>0.15909999999999999</v>
      </c>
      <c r="G422" s="79"/>
      <c r="H422" s="94"/>
      <c r="I422" s="85"/>
      <c r="J422" s="85"/>
      <c r="K422" s="79"/>
    </row>
    <row r="423" spans="1:11">
      <c r="A423" s="70"/>
      <c r="B423" s="73"/>
      <c r="C423" s="11" t="s">
        <v>503</v>
      </c>
      <c r="D423" s="73"/>
      <c r="E423" s="13" t="s">
        <v>61</v>
      </c>
      <c r="F423" s="12">
        <v>0.13969999999999999</v>
      </c>
      <c r="G423" s="79"/>
      <c r="H423" s="94"/>
      <c r="I423" s="85"/>
      <c r="J423" s="85"/>
      <c r="K423" s="79"/>
    </row>
    <row r="424" spans="1:11">
      <c r="A424" s="70"/>
      <c r="B424" s="73"/>
      <c r="C424" s="11" t="s">
        <v>504</v>
      </c>
      <c r="D424" s="73"/>
      <c r="E424" s="13" t="s">
        <v>61</v>
      </c>
      <c r="F424" s="12">
        <v>2.3199999999999998E-2</v>
      </c>
      <c r="G424" s="79"/>
      <c r="H424" s="94"/>
      <c r="I424" s="85"/>
      <c r="J424" s="85"/>
      <c r="K424" s="79"/>
    </row>
    <row r="425" spans="1:11">
      <c r="A425" s="70"/>
      <c r="B425" s="73"/>
      <c r="C425" s="11" t="s">
        <v>505</v>
      </c>
      <c r="D425" s="73"/>
      <c r="E425" s="13" t="s">
        <v>61</v>
      </c>
      <c r="F425" s="12">
        <v>1.77E-2</v>
      </c>
      <c r="G425" s="79"/>
      <c r="H425" s="94"/>
      <c r="I425" s="85"/>
      <c r="J425" s="85"/>
      <c r="K425" s="79"/>
    </row>
    <row r="426" spans="1:11">
      <c r="A426" s="70"/>
      <c r="B426" s="73"/>
      <c r="C426" s="11" t="s">
        <v>506</v>
      </c>
      <c r="D426" s="73"/>
      <c r="E426" s="13" t="s">
        <v>61</v>
      </c>
      <c r="F426" s="12">
        <v>9.1200000000000003E-2</v>
      </c>
      <c r="G426" s="79"/>
      <c r="H426" s="94"/>
      <c r="I426" s="85"/>
      <c r="J426" s="85"/>
      <c r="K426" s="79"/>
    </row>
    <row r="427" spans="1:11">
      <c r="A427" s="70"/>
      <c r="B427" s="73"/>
      <c r="C427" s="11" t="s">
        <v>507</v>
      </c>
      <c r="D427" s="73"/>
      <c r="E427" s="13" t="s">
        <v>61</v>
      </c>
      <c r="F427" s="12">
        <v>7.4000000000000003E-3</v>
      </c>
      <c r="G427" s="79"/>
      <c r="H427" s="94"/>
      <c r="I427" s="85"/>
      <c r="J427" s="85"/>
      <c r="K427" s="79"/>
    </row>
    <row r="428" spans="1:11">
      <c r="A428" s="70"/>
      <c r="B428" s="73"/>
      <c r="C428" s="11" t="s">
        <v>508</v>
      </c>
      <c r="D428" s="73"/>
      <c r="E428" s="13" t="s">
        <v>61</v>
      </c>
      <c r="F428" s="12">
        <v>0.1105</v>
      </c>
      <c r="G428" s="79"/>
      <c r="H428" s="94"/>
      <c r="I428" s="85"/>
      <c r="J428" s="85"/>
      <c r="K428" s="79"/>
    </row>
    <row r="429" spans="1:11">
      <c r="A429" s="70"/>
      <c r="B429" s="73"/>
      <c r="C429" s="11" t="s">
        <v>509</v>
      </c>
      <c r="D429" s="73"/>
      <c r="E429" s="13" t="s">
        <v>61</v>
      </c>
      <c r="F429" s="12">
        <v>5.8999999999999999E-3</v>
      </c>
      <c r="G429" s="79"/>
      <c r="H429" s="94"/>
      <c r="I429" s="85"/>
      <c r="J429" s="85"/>
      <c r="K429" s="79"/>
    </row>
    <row r="430" spans="1:11">
      <c r="A430" s="70"/>
      <c r="B430" s="73"/>
      <c r="C430" s="11" t="s">
        <v>510</v>
      </c>
      <c r="D430" s="73"/>
      <c r="E430" s="13" t="s">
        <v>61</v>
      </c>
      <c r="F430" s="12">
        <v>0.36969999999999997</v>
      </c>
      <c r="G430" s="79"/>
      <c r="H430" s="94"/>
      <c r="I430" s="85"/>
      <c r="J430" s="85"/>
      <c r="K430" s="79"/>
    </row>
    <row r="431" spans="1:11">
      <c r="A431" s="70"/>
      <c r="B431" s="73"/>
      <c r="C431" s="11" t="s">
        <v>511</v>
      </c>
      <c r="D431" s="73"/>
      <c r="E431" s="13" t="s">
        <v>61</v>
      </c>
      <c r="F431" s="12">
        <v>1.83E-2</v>
      </c>
      <c r="G431" s="79"/>
      <c r="H431" s="94"/>
      <c r="I431" s="85"/>
      <c r="J431" s="85"/>
      <c r="K431" s="79"/>
    </row>
    <row r="432" spans="1:11">
      <c r="A432" s="70"/>
      <c r="B432" s="73"/>
      <c r="C432" s="11" t="s">
        <v>512</v>
      </c>
      <c r="D432" s="73"/>
      <c r="E432" s="13" t="s">
        <v>61</v>
      </c>
      <c r="F432" s="12">
        <v>0.14530000000000001</v>
      </c>
      <c r="G432" s="79"/>
      <c r="H432" s="94"/>
      <c r="I432" s="85"/>
      <c r="J432" s="85"/>
      <c r="K432" s="79"/>
    </row>
    <row r="433" spans="1:15">
      <c r="A433" s="70"/>
      <c r="B433" s="73"/>
      <c r="C433" s="11" t="s">
        <v>513</v>
      </c>
      <c r="D433" s="73"/>
      <c r="E433" s="13" t="s">
        <v>61</v>
      </c>
      <c r="F433" s="14">
        <v>0.14299999999999999</v>
      </c>
      <c r="G433" s="79"/>
      <c r="H433" s="94"/>
      <c r="I433" s="85"/>
      <c r="J433" s="85"/>
      <c r="K433" s="79"/>
    </row>
    <row r="434" spans="1:15">
      <c r="A434" s="70"/>
      <c r="B434" s="73"/>
      <c r="C434" s="99" t="s">
        <v>514</v>
      </c>
      <c r="D434" s="73"/>
      <c r="E434" s="73" t="s">
        <v>61</v>
      </c>
      <c r="F434" s="101">
        <v>1.7100000000000001E-2</v>
      </c>
      <c r="G434" s="79"/>
      <c r="H434" s="94"/>
      <c r="I434" s="85"/>
      <c r="J434" s="85"/>
      <c r="K434" s="79"/>
    </row>
    <row r="435" spans="1:15">
      <c r="A435" s="71"/>
      <c r="B435" s="74"/>
      <c r="C435" s="100"/>
      <c r="D435" s="74"/>
      <c r="E435" s="74"/>
      <c r="F435" s="102"/>
      <c r="G435" s="80"/>
      <c r="H435" s="98"/>
      <c r="I435" s="86"/>
      <c r="J435" s="86"/>
      <c r="K435" s="80"/>
    </row>
    <row r="437" spans="1:15">
      <c r="F437" s="120"/>
      <c r="G437" s="121"/>
      <c r="H437" s="120"/>
      <c r="I437" s="120"/>
      <c r="J437" s="120"/>
      <c r="K437" s="120"/>
      <c r="L437" s="122"/>
      <c r="M437" s="120"/>
    </row>
    <row r="438" spans="1:15">
      <c r="F438" s="120"/>
      <c r="G438" s="123"/>
      <c r="H438" s="120"/>
      <c r="I438" s="120"/>
      <c r="J438" s="120"/>
      <c r="K438" s="120"/>
      <c r="L438" s="122"/>
      <c r="M438" s="3"/>
      <c r="O438" s="60"/>
    </row>
    <row r="439" spans="1:15">
      <c r="F439" s="120"/>
      <c r="G439" s="120"/>
      <c r="H439" s="120"/>
      <c r="I439" s="120"/>
      <c r="J439" s="120"/>
      <c r="K439" s="120"/>
      <c r="L439" s="122"/>
      <c r="M439" s="120"/>
    </row>
  </sheetData>
  <mergeCells count="613">
    <mergeCell ref="J4:J6"/>
    <mergeCell ref="K4:K6"/>
    <mergeCell ref="C5:C6"/>
    <mergeCell ref="E5:E6"/>
    <mergeCell ref="F5:F6"/>
    <mergeCell ref="A4:A6"/>
    <mergeCell ref="B4:B6"/>
    <mergeCell ref="D4:D6"/>
    <mergeCell ref="G4:G6"/>
    <mergeCell ref="H4:H6"/>
    <mergeCell ref="I4:I6"/>
    <mergeCell ref="J7:J9"/>
    <mergeCell ref="K7:K9"/>
    <mergeCell ref="C8:C9"/>
    <mergeCell ref="E8:E9"/>
    <mergeCell ref="F8:F9"/>
    <mergeCell ref="A7:A9"/>
    <mergeCell ref="B7:B9"/>
    <mergeCell ref="D7:D9"/>
    <mergeCell ref="G7:G9"/>
    <mergeCell ref="H7:H9"/>
    <mergeCell ref="I7:I9"/>
    <mergeCell ref="J13:J15"/>
    <mergeCell ref="K13:K15"/>
    <mergeCell ref="C14:C15"/>
    <mergeCell ref="D14:D15"/>
    <mergeCell ref="E14:E15"/>
    <mergeCell ref="F14:F15"/>
    <mergeCell ref="A13:A15"/>
    <mergeCell ref="B13:B15"/>
    <mergeCell ref="G13:G15"/>
    <mergeCell ref="H13:H15"/>
    <mergeCell ref="I13:I15"/>
    <mergeCell ref="J21:J23"/>
    <mergeCell ref="K21:K23"/>
    <mergeCell ref="C22:C23"/>
    <mergeCell ref="E22:E23"/>
    <mergeCell ref="F22:F23"/>
    <mergeCell ref="A21:A23"/>
    <mergeCell ref="B21:B23"/>
    <mergeCell ref="D21:D23"/>
    <mergeCell ref="G21:G23"/>
    <mergeCell ref="H21:H23"/>
    <mergeCell ref="I21:I23"/>
    <mergeCell ref="J32:J46"/>
    <mergeCell ref="K32:K46"/>
    <mergeCell ref="C45:C46"/>
    <mergeCell ref="E45:E46"/>
    <mergeCell ref="F45:F46"/>
    <mergeCell ref="A32:A46"/>
    <mergeCell ref="B32:B46"/>
    <mergeCell ref="D32:D46"/>
    <mergeCell ref="G32:G46"/>
    <mergeCell ref="H32:H46"/>
    <mergeCell ref="I32:I46"/>
    <mergeCell ref="J47:J53"/>
    <mergeCell ref="K47:K53"/>
    <mergeCell ref="C52:C53"/>
    <mergeCell ref="E52:E53"/>
    <mergeCell ref="F52:F53"/>
    <mergeCell ref="A47:A53"/>
    <mergeCell ref="B47:B53"/>
    <mergeCell ref="D47:D53"/>
    <mergeCell ref="G47:G53"/>
    <mergeCell ref="H47:H53"/>
    <mergeCell ref="I47:I53"/>
    <mergeCell ref="J54:J56"/>
    <mergeCell ref="K54:K56"/>
    <mergeCell ref="C55:C56"/>
    <mergeCell ref="E55:E56"/>
    <mergeCell ref="F55:F56"/>
    <mergeCell ref="A54:A56"/>
    <mergeCell ref="B54:B56"/>
    <mergeCell ref="D54:D56"/>
    <mergeCell ref="G54:G56"/>
    <mergeCell ref="H54:H56"/>
    <mergeCell ref="I54:I56"/>
    <mergeCell ref="J57:J62"/>
    <mergeCell ref="K57:K62"/>
    <mergeCell ref="C61:C62"/>
    <mergeCell ref="E61:E62"/>
    <mergeCell ref="F61:F62"/>
    <mergeCell ref="A57:A62"/>
    <mergeCell ref="B57:B62"/>
    <mergeCell ref="D57:D62"/>
    <mergeCell ref="G57:G62"/>
    <mergeCell ref="H57:H62"/>
    <mergeCell ref="I57:I62"/>
    <mergeCell ref="J66:J70"/>
    <mergeCell ref="K66:K70"/>
    <mergeCell ref="C69:C70"/>
    <mergeCell ref="E69:E70"/>
    <mergeCell ref="F69:F70"/>
    <mergeCell ref="A66:A70"/>
    <mergeCell ref="B66:B70"/>
    <mergeCell ref="D66:D70"/>
    <mergeCell ref="G66:G70"/>
    <mergeCell ref="H66:H70"/>
    <mergeCell ref="I66:I70"/>
    <mergeCell ref="J72:J74"/>
    <mergeCell ref="K72:K74"/>
    <mergeCell ref="C73:C74"/>
    <mergeCell ref="E73:E74"/>
    <mergeCell ref="F73:F74"/>
    <mergeCell ref="A72:A74"/>
    <mergeCell ref="B72:B74"/>
    <mergeCell ref="D72:D74"/>
    <mergeCell ref="G72:G74"/>
    <mergeCell ref="H72:H74"/>
    <mergeCell ref="I72:I74"/>
    <mergeCell ref="J75:J77"/>
    <mergeCell ref="K75:K77"/>
    <mergeCell ref="C76:C77"/>
    <mergeCell ref="E76:E77"/>
    <mergeCell ref="F76:F77"/>
    <mergeCell ref="A75:A77"/>
    <mergeCell ref="B75:B77"/>
    <mergeCell ref="D75:D77"/>
    <mergeCell ref="G75:G77"/>
    <mergeCell ref="H75:H77"/>
    <mergeCell ref="I75:I77"/>
    <mergeCell ref="J79:J81"/>
    <mergeCell ref="K79:K81"/>
    <mergeCell ref="C80:C81"/>
    <mergeCell ref="E80:E81"/>
    <mergeCell ref="F80:F81"/>
    <mergeCell ref="A79:A81"/>
    <mergeCell ref="B79:B81"/>
    <mergeCell ref="D79:D81"/>
    <mergeCell ref="G79:G81"/>
    <mergeCell ref="H79:H81"/>
    <mergeCell ref="I79:I81"/>
    <mergeCell ref="J85:J87"/>
    <mergeCell ref="K85:K87"/>
    <mergeCell ref="C86:C87"/>
    <mergeCell ref="D86:D87"/>
    <mergeCell ref="E86:E87"/>
    <mergeCell ref="F86:F87"/>
    <mergeCell ref="A85:A87"/>
    <mergeCell ref="B85:B87"/>
    <mergeCell ref="G85:G87"/>
    <mergeCell ref="H85:H87"/>
    <mergeCell ref="I85:I87"/>
    <mergeCell ref="J88:J90"/>
    <mergeCell ref="K88:K90"/>
    <mergeCell ref="C89:C90"/>
    <mergeCell ref="E89:E90"/>
    <mergeCell ref="F89:F90"/>
    <mergeCell ref="A88:A90"/>
    <mergeCell ref="B88:B90"/>
    <mergeCell ref="D88:D90"/>
    <mergeCell ref="G88:G90"/>
    <mergeCell ref="H88:H90"/>
    <mergeCell ref="I88:I90"/>
    <mergeCell ref="J100:J106"/>
    <mergeCell ref="K100:K106"/>
    <mergeCell ref="C105:C106"/>
    <mergeCell ref="E105:E106"/>
    <mergeCell ref="F105:F106"/>
    <mergeCell ref="A100:A106"/>
    <mergeCell ref="B100:B106"/>
    <mergeCell ref="D100:D106"/>
    <mergeCell ref="G100:G106"/>
    <mergeCell ref="H100:H106"/>
    <mergeCell ref="I100:I106"/>
    <mergeCell ref="J107:J110"/>
    <mergeCell ref="K107:K110"/>
    <mergeCell ref="C109:C110"/>
    <mergeCell ref="E109:E110"/>
    <mergeCell ref="F109:F110"/>
    <mergeCell ref="A107:A110"/>
    <mergeCell ref="B107:B110"/>
    <mergeCell ref="D107:D110"/>
    <mergeCell ref="G107:G110"/>
    <mergeCell ref="H107:H110"/>
    <mergeCell ref="I107:I110"/>
    <mergeCell ref="J115:J118"/>
    <mergeCell ref="K115:K118"/>
    <mergeCell ref="C117:C118"/>
    <mergeCell ref="E117:E118"/>
    <mergeCell ref="F117:F118"/>
    <mergeCell ref="A115:A118"/>
    <mergeCell ref="B115:B118"/>
    <mergeCell ref="D115:D118"/>
    <mergeCell ref="G115:G118"/>
    <mergeCell ref="H115:H118"/>
    <mergeCell ref="I115:I118"/>
    <mergeCell ref="J125:J127"/>
    <mergeCell ref="K125:K127"/>
    <mergeCell ref="C126:C127"/>
    <mergeCell ref="E126:E127"/>
    <mergeCell ref="F126:F127"/>
    <mergeCell ref="A125:A127"/>
    <mergeCell ref="B125:B127"/>
    <mergeCell ref="D125:D127"/>
    <mergeCell ref="G125:G127"/>
    <mergeCell ref="H125:H127"/>
    <mergeCell ref="I125:I127"/>
    <mergeCell ref="J138:J140"/>
    <mergeCell ref="K138:K140"/>
    <mergeCell ref="C139:C140"/>
    <mergeCell ref="E139:E140"/>
    <mergeCell ref="F139:F140"/>
    <mergeCell ref="A138:A140"/>
    <mergeCell ref="B138:B140"/>
    <mergeCell ref="D138:D140"/>
    <mergeCell ref="G138:G140"/>
    <mergeCell ref="H138:H140"/>
    <mergeCell ref="I138:I140"/>
    <mergeCell ref="J142:J144"/>
    <mergeCell ref="K142:K144"/>
    <mergeCell ref="C143:C144"/>
    <mergeCell ref="E143:E144"/>
    <mergeCell ref="F143:F144"/>
    <mergeCell ref="A142:A144"/>
    <mergeCell ref="B142:B144"/>
    <mergeCell ref="D142:D144"/>
    <mergeCell ref="G142:G144"/>
    <mergeCell ref="H142:H144"/>
    <mergeCell ref="I142:I144"/>
    <mergeCell ref="J147:J169"/>
    <mergeCell ref="K147:K169"/>
    <mergeCell ref="C168:C169"/>
    <mergeCell ref="E168:E169"/>
    <mergeCell ref="F168:F169"/>
    <mergeCell ref="A147:A169"/>
    <mergeCell ref="B147:B169"/>
    <mergeCell ref="D147:D169"/>
    <mergeCell ref="G147:G169"/>
    <mergeCell ref="H147:H169"/>
    <mergeCell ref="I147:I169"/>
    <mergeCell ref="J170:J176"/>
    <mergeCell ref="K170:K176"/>
    <mergeCell ref="C175:C176"/>
    <mergeCell ref="E175:E176"/>
    <mergeCell ref="F175:F176"/>
    <mergeCell ref="A170:A176"/>
    <mergeCell ref="B170:B176"/>
    <mergeCell ref="D170:D176"/>
    <mergeCell ref="G170:G176"/>
    <mergeCell ref="H170:H176"/>
    <mergeCell ref="I170:I176"/>
    <mergeCell ref="J178:J184"/>
    <mergeCell ref="K178:K184"/>
    <mergeCell ref="B183:B184"/>
    <mergeCell ref="C183:C184"/>
    <mergeCell ref="E183:E184"/>
    <mergeCell ref="F183:F184"/>
    <mergeCell ref="A178:A184"/>
    <mergeCell ref="D178:D184"/>
    <mergeCell ref="G178:G184"/>
    <mergeCell ref="H178:H184"/>
    <mergeCell ref="I178:I184"/>
    <mergeCell ref="J193:J195"/>
    <mergeCell ref="K193:K195"/>
    <mergeCell ref="C194:C195"/>
    <mergeCell ref="E194:E195"/>
    <mergeCell ref="F194:F195"/>
    <mergeCell ref="A193:A195"/>
    <mergeCell ref="B193:B195"/>
    <mergeCell ref="D193:D195"/>
    <mergeCell ref="G193:G195"/>
    <mergeCell ref="H193:H195"/>
    <mergeCell ref="I193:I195"/>
    <mergeCell ref="J197:J199"/>
    <mergeCell ref="K197:K199"/>
    <mergeCell ref="C198:C199"/>
    <mergeCell ref="E198:E199"/>
    <mergeCell ref="F198:F199"/>
    <mergeCell ref="A197:A199"/>
    <mergeCell ref="B197:B199"/>
    <mergeCell ref="D197:D199"/>
    <mergeCell ref="G197:G199"/>
    <mergeCell ref="H197:H199"/>
    <mergeCell ref="I197:I199"/>
    <mergeCell ref="J205:J207"/>
    <mergeCell ref="K205:K207"/>
    <mergeCell ref="C206:C207"/>
    <mergeCell ref="E206:E207"/>
    <mergeCell ref="F206:F207"/>
    <mergeCell ref="A205:A207"/>
    <mergeCell ref="B205:B207"/>
    <mergeCell ref="D205:D207"/>
    <mergeCell ref="G205:G207"/>
    <mergeCell ref="H205:H207"/>
    <mergeCell ref="I205:I207"/>
    <mergeCell ref="J213:J215"/>
    <mergeCell ref="K213:K215"/>
    <mergeCell ref="C214:C215"/>
    <mergeCell ref="E214:E215"/>
    <mergeCell ref="F214:F215"/>
    <mergeCell ref="A213:A215"/>
    <mergeCell ref="B213:B215"/>
    <mergeCell ref="D213:D215"/>
    <mergeCell ref="G213:G215"/>
    <mergeCell ref="H213:H215"/>
    <mergeCell ref="I213:I215"/>
    <mergeCell ref="J221:J223"/>
    <mergeCell ref="K221:K223"/>
    <mergeCell ref="C222:C223"/>
    <mergeCell ref="E222:E223"/>
    <mergeCell ref="F222:F223"/>
    <mergeCell ref="A221:A223"/>
    <mergeCell ref="B221:B223"/>
    <mergeCell ref="D221:D223"/>
    <mergeCell ref="G221:G223"/>
    <mergeCell ref="H221:H223"/>
    <mergeCell ref="I221:I223"/>
    <mergeCell ref="J234:J236"/>
    <mergeCell ref="K234:K236"/>
    <mergeCell ref="B235:B236"/>
    <mergeCell ref="C235:C236"/>
    <mergeCell ref="E235:E236"/>
    <mergeCell ref="F235:F236"/>
    <mergeCell ref="A234:A236"/>
    <mergeCell ref="D234:D236"/>
    <mergeCell ref="G234:G236"/>
    <mergeCell ref="H234:H236"/>
    <mergeCell ref="I234:I236"/>
    <mergeCell ref="J238:J240"/>
    <mergeCell ref="K238:K240"/>
    <mergeCell ref="C239:C240"/>
    <mergeCell ref="E239:E240"/>
    <mergeCell ref="F239:F240"/>
    <mergeCell ref="A238:A240"/>
    <mergeCell ref="B238:B240"/>
    <mergeCell ref="D238:D240"/>
    <mergeCell ref="G238:G240"/>
    <mergeCell ref="H238:H240"/>
    <mergeCell ref="I238:I240"/>
    <mergeCell ref="J241:J243"/>
    <mergeCell ref="K241:K243"/>
    <mergeCell ref="C242:C243"/>
    <mergeCell ref="E242:E243"/>
    <mergeCell ref="F242:F243"/>
    <mergeCell ref="A241:A243"/>
    <mergeCell ref="B241:B243"/>
    <mergeCell ref="D241:D243"/>
    <mergeCell ref="G241:G243"/>
    <mergeCell ref="H241:H243"/>
    <mergeCell ref="I241:I243"/>
    <mergeCell ref="J244:J248"/>
    <mergeCell ref="K244:K248"/>
    <mergeCell ref="C247:C248"/>
    <mergeCell ref="E247:E248"/>
    <mergeCell ref="F247:F248"/>
    <mergeCell ref="A244:A248"/>
    <mergeCell ref="B244:B248"/>
    <mergeCell ref="D244:D248"/>
    <mergeCell ref="G244:G248"/>
    <mergeCell ref="H244:H248"/>
    <mergeCell ref="I244:I248"/>
    <mergeCell ref="J249:J251"/>
    <mergeCell ref="K249:K251"/>
    <mergeCell ref="C250:C251"/>
    <mergeCell ref="E250:E251"/>
    <mergeCell ref="F250:F251"/>
    <mergeCell ref="A249:A251"/>
    <mergeCell ref="B249:B251"/>
    <mergeCell ref="D249:D251"/>
    <mergeCell ref="G249:G251"/>
    <mergeCell ref="H249:H251"/>
    <mergeCell ref="I249:I251"/>
    <mergeCell ref="J252:J264"/>
    <mergeCell ref="K252:K264"/>
    <mergeCell ref="C263:C264"/>
    <mergeCell ref="E263:E264"/>
    <mergeCell ref="F263:F264"/>
    <mergeCell ref="A252:A264"/>
    <mergeCell ref="B252:B264"/>
    <mergeCell ref="D252:D264"/>
    <mergeCell ref="G252:G264"/>
    <mergeCell ref="H252:H264"/>
    <mergeCell ref="I252:I264"/>
    <mergeCell ref="A270:A272"/>
    <mergeCell ref="B270:B272"/>
    <mergeCell ref="D270:D272"/>
    <mergeCell ref="C271:C272"/>
    <mergeCell ref="E271:E272"/>
    <mergeCell ref="F271:F272"/>
    <mergeCell ref="A267:A269"/>
    <mergeCell ref="B267:B269"/>
    <mergeCell ref="D267:D269"/>
    <mergeCell ref="G270:G272"/>
    <mergeCell ref="H270:H272"/>
    <mergeCell ref="I270:I272"/>
    <mergeCell ref="J270:J272"/>
    <mergeCell ref="K270:K272"/>
    <mergeCell ref="C268:C269"/>
    <mergeCell ref="E268:E269"/>
    <mergeCell ref="F268:F269"/>
    <mergeCell ref="G267:G269"/>
    <mergeCell ref="H267:H269"/>
    <mergeCell ref="I267:I269"/>
    <mergeCell ref="J267:J269"/>
    <mergeCell ref="K267:K269"/>
    <mergeCell ref="J273:J280"/>
    <mergeCell ref="K273:K280"/>
    <mergeCell ref="C279:C280"/>
    <mergeCell ref="E279:E280"/>
    <mergeCell ref="F279:F280"/>
    <mergeCell ref="A273:A280"/>
    <mergeCell ref="B273:B280"/>
    <mergeCell ref="D273:D280"/>
    <mergeCell ref="G273:G280"/>
    <mergeCell ref="H273:H280"/>
    <mergeCell ref="I273:I280"/>
    <mergeCell ref="J281:J287"/>
    <mergeCell ref="K281:K287"/>
    <mergeCell ref="C286:C287"/>
    <mergeCell ref="E286:E287"/>
    <mergeCell ref="F286:F287"/>
    <mergeCell ref="A281:A287"/>
    <mergeCell ref="B281:B287"/>
    <mergeCell ref="D281:D287"/>
    <mergeCell ref="G281:G287"/>
    <mergeCell ref="H281:H287"/>
    <mergeCell ref="I281:I287"/>
    <mergeCell ref="J293:J295"/>
    <mergeCell ref="K293:K295"/>
    <mergeCell ref="C294:C295"/>
    <mergeCell ref="E294:E295"/>
    <mergeCell ref="F294:F295"/>
    <mergeCell ref="A293:A295"/>
    <mergeCell ref="B293:B295"/>
    <mergeCell ref="D293:D295"/>
    <mergeCell ref="G293:G295"/>
    <mergeCell ref="H293:H295"/>
    <mergeCell ref="I293:I295"/>
    <mergeCell ref="J296:J298"/>
    <mergeCell ref="K296:K298"/>
    <mergeCell ref="C297:C298"/>
    <mergeCell ref="E297:E298"/>
    <mergeCell ref="F297:F298"/>
    <mergeCell ref="A296:A298"/>
    <mergeCell ref="B296:B298"/>
    <mergeCell ref="D296:D298"/>
    <mergeCell ref="G296:G298"/>
    <mergeCell ref="H296:H298"/>
    <mergeCell ref="I296:I298"/>
    <mergeCell ref="J299:J301"/>
    <mergeCell ref="K299:K301"/>
    <mergeCell ref="C300:C301"/>
    <mergeCell ref="E300:E301"/>
    <mergeCell ref="F300:F301"/>
    <mergeCell ref="A299:A301"/>
    <mergeCell ref="B299:B301"/>
    <mergeCell ref="D299:D301"/>
    <mergeCell ref="G299:G301"/>
    <mergeCell ref="H299:H301"/>
    <mergeCell ref="I299:I301"/>
    <mergeCell ref="J302:J306"/>
    <mergeCell ref="K302:K306"/>
    <mergeCell ref="C305:C306"/>
    <mergeCell ref="E305:E306"/>
    <mergeCell ref="F305:F306"/>
    <mergeCell ref="A302:A306"/>
    <mergeCell ref="B302:B306"/>
    <mergeCell ref="D302:D306"/>
    <mergeCell ref="G302:G306"/>
    <mergeCell ref="H302:H306"/>
    <mergeCell ref="I302:I306"/>
    <mergeCell ref="J307:J312"/>
    <mergeCell ref="K307:K312"/>
    <mergeCell ref="C311:C312"/>
    <mergeCell ref="D311:D312"/>
    <mergeCell ref="E311:E312"/>
    <mergeCell ref="F311:F312"/>
    <mergeCell ref="A307:A312"/>
    <mergeCell ref="B307:B312"/>
    <mergeCell ref="G307:G312"/>
    <mergeCell ref="H307:H312"/>
    <mergeCell ref="I307:I312"/>
    <mergeCell ref="J316:J319"/>
    <mergeCell ref="K316:K319"/>
    <mergeCell ref="C318:C319"/>
    <mergeCell ref="E318:E319"/>
    <mergeCell ref="F318:F319"/>
    <mergeCell ref="A316:A319"/>
    <mergeCell ref="B316:B319"/>
    <mergeCell ref="D316:D319"/>
    <mergeCell ref="G316:G319"/>
    <mergeCell ref="H316:H319"/>
    <mergeCell ref="I316:I319"/>
    <mergeCell ref="A334:A337"/>
    <mergeCell ref="B334:B337"/>
    <mergeCell ref="G334:G337"/>
    <mergeCell ref="H334:H337"/>
    <mergeCell ref="I334:I337"/>
    <mergeCell ref="J334:J337"/>
    <mergeCell ref="K334:K337"/>
    <mergeCell ref="C336:C337"/>
    <mergeCell ref="D336:D337"/>
    <mergeCell ref="E336:E337"/>
    <mergeCell ref="F336:F337"/>
    <mergeCell ref="J338:J340"/>
    <mergeCell ref="K338:K340"/>
    <mergeCell ref="C339:C340"/>
    <mergeCell ref="D339:D340"/>
    <mergeCell ref="E339:E340"/>
    <mergeCell ref="F339:F340"/>
    <mergeCell ref="A338:A340"/>
    <mergeCell ref="B338:B340"/>
    <mergeCell ref="G338:G340"/>
    <mergeCell ref="H338:H340"/>
    <mergeCell ref="I338:I340"/>
    <mergeCell ref="A354:A372"/>
    <mergeCell ref="B354:B372"/>
    <mergeCell ref="G354:G372"/>
    <mergeCell ref="H354:H372"/>
    <mergeCell ref="I354:I372"/>
    <mergeCell ref="J344:J353"/>
    <mergeCell ref="K344:K353"/>
    <mergeCell ref="C352:C353"/>
    <mergeCell ref="D352:D353"/>
    <mergeCell ref="E352:E353"/>
    <mergeCell ref="F352:F353"/>
    <mergeCell ref="A344:A353"/>
    <mergeCell ref="B344:B353"/>
    <mergeCell ref="G344:G353"/>
    <mergeCell ref="H344:H353"/>
    <mergeCell ref="I344:I353"/>
    <mergeCell ref="I373:I383"/>
    <mergeCell ref="C382:C383"/>
    <mergeCell ref="D382:D383"/>
    <mergeCell ref="E382:E383"/>
    <mergeCell ref="F382:F383"/>
    <mergeCell ref="J354:J372"/>
    <mergeCell ref="K354:K372"/>
    <mergeCell ref="C371:C372"/>
    <mergeCell ref="D371:D372"/>
    <mergeCell ref="E371:E372"/>
    <mergeCell ref="F371:F372"/>
    <mergeCell ref="J400:J403"/>
    <mergeCell ref="K400:K403"/>
    <mergeCell ref="C402:C403"/>
    <mergeCell ref="E402:E403"/>
    <mergeCell ref="F402:F403"/>
    <mergeCell ref="A400:A403"/>
    <mergeCell ref="B400:B403"/>
    <mergeCell ref="D400:D403"/>
    <mergeCell ref="G400:G403"/>
    <mergeCell ref="H400:H403"/>
    <mergeCell ref="I400:I403"/>
    <mergeCell ref="J405:J407"/>
    <mergeCell ref="K405:K407"/>
    <mergeCell ref="C406:C407"/>
    <mergeCell ref="E406:E407"/>
    <mergeCell ref="F406:F407"/>
    <mergeCell ref="A405:A407"/>
    <mergeCell ref="B405:B407"/>
    <mergeCell ref="D405:D407"/>
    <mergeCell ref="G405:G407"/>
    <mergeCell ref="H405:H407"/>
    <mergeCell ref="I405:I407"/>
    <mergeCell ref="J412:J417"/>
    <mergeCell ref="K412:K417"/>
    <mergeCell ref="C416:C417"/>
    <mergeCell ref="E416:E417"/>
    <mergeCell ref="F416:F417"/>
    <mergeCell ref="A412:A417"/>
    <mergeCell ref="B412:B417"/>
    <mergeCell ref="D412:D417"/>
    <mergeCell ref="G412:G417"/>
    <mergeCell ref="H412:H417"/>
    <mergeCell ref="I412:I417"/>
    <mergeCell ref="J418:J435"/>
    <mergeCell ref="K418:K435"/>
    <mergeCell ref="C434:C435"/>
    <mergeCell ref="E434:E435"/>
    <mergeCell ref="F434:F435"/>
    <mergeCell ref="A418:A435"/>
    <mergeCell ref="B418:B435"/>
    <mergeCell ref="D418:D435"/>
    <mergeCell ref="G418:G435"/>
    <mergeCell ref="H418:H435"/>
    <mergeCell ref="I418:I435"/>
    <mergeCell ref="A392:A393"/>
    <mergeCell ref="B392:B393"/>
    <mergeCell ref="G392:G393"/>
    <mergeCell ref="H392:H393"/>
    <mergeCell ref="I392:I393"/>
    <mergeCell ref="J392:J393"/>
    <mergeCell ref="K392:K393"/>
    <mergeCell ref="A384:A391"/>
    <mergeCell ref="B384:B391"/>
    <mergeCell ref="G384:G391"/>
    <mergeCell ref="H384:H391"/>
    <mergeCell ref="I384:I391"/>
    <mergeCell ref="A289:A292"/>
    <mergeCell ref="B289:B292"/>
    <mergeCell ref="G289:G292"/>
    <mergeCell ref="D289:D292"/>
    <mergeCell ref="H289:H292"/>
    <mergeCell ref="I289:I292"/>
    <mergeCell ref="J289:J292"/>
    <mergeCell ref="K289:K292"/>
    <mergeCell ref="J384:J391"/>
    <mergeCell ref="K384:K391"/>
    <mergeCell ref="J373:J383"/>
    <mergeCell ref="K373:K383"/>
    <mergeCell ref="C375:C376"/>
    <mergeCell ref="D375:D376"/>
    <mergeCell ref="E375:E376"/>
    <mergeCell ref="F375:F376"/>
    <mergeCell ref="C378:C380"/>
    <mergeCell ref="D378:D380"/>
    <mergeCell ref="E378:E380"/>
    <mergeCell ref="F378:F380"/>
    <mergeCell ref="A373:A383"/>
    <mergeCell ref="B373:B383"/>
    <mergeCell ref="G373:G383"/>
    <mergeCell ref="H373:H38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2024-03-28T10:22:29Z</dcterms:modified>
</cp:coreProperties>
</file>