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95" i="2"/>
  <c r="F95" s="1"/>
  <c r="G95" s="1"/>
  <c r="H95" s="1"/>
  <c r="F584"/>
  <c r="E584"/>
  <c r="H601"/>
  <c r="G584"/>
  <c r="H584" s="1"/>
  <c r="E610" i="3"/>
  <c r="F610" s="1"/>
  <c r="G610" s="1"/>
  <c r="H610" s="1"/>
  <c r="F592"/>
  <c r="G592" s="1"/>
  <c r="H592" s="1"/>
  <c r="E592"/>
  <c r="F586"/>
  <c r="G586" s="1"/>
  <c r="H586" s="1"/>
  <c r="E586"/>
  <c r="E585"/>
  <c r="F585" s="1"/>
  <c r="G585" s="1"/>
  <c r="H585" s="1"/>
  <c r="G584"/>
  <c r="H584" s="1"/>
  <c r="F584"/>
  <c r="E584"/>
  <c r="G583"/>
  <c r="H583" s="1"/>
  <c r="F583"/>
  <c r="E583"/>
  <c r="E582"/>
  <c r="F582" s="1"/>
  <c r="G582" s="1"/>
  <c r="H582" s="1"/>
  <c r="G581"/>
  <c r="H581" s="1"/>
  <c r="F581"/>
  <c r="E581"/>
  <c r="G578"/>
  <c r="H578" s="1"/>
  <c r="E578"/>
  <c r="F577"/>
  <c r="G577" s="1"/>
  <c r="H577" s="1"/>
  <c r="E577"/>
  <c r="F573"/>
  <c r="G573" s="1"/>
  <c r="H573" s="1"/>
  <c r="E573"/>
  <c r="F572"/>
  <c r="G572" s="1"/>
  <c r="H572" s="1"/>
  <c r="E572"/>
  <c r="F571"/>
  <c r="G571" s="1"/>
  <c r="H571" s="1"/>
  <c r="E571"/>
  <c r="F570"/>
  <c r="G570" s="1"/>
  <c r="H570" s="1"/>
  <c r="E570"/>
  <c r="F569"/>
  <c r="G569" s="1"/>
  <c r="H569" s="1"/>
  <c r="E569"/>
  <c r="F568"/>
  <c r="G568" s="1"/>
  <c r="H568" s="1"/>
  <c r="E568"/>
  <c r="F567"/>
  <c r="G567" s="1"/>
  <c r="H567" s="1"/>
  <c r="E567"/>
  <c r="F566"/>
  <c r="G566" s="1"/>
  <c r="H566" s="1"/>
  <c r="E566"/>
  <c r="F564"/>
  <c r="G564" s="1"/>
  <c r="H564" s="1"/>
  <c r="E564"/>
  <c r="F549"/>
  <c r="G549" s="1"/>
  <c r="H549" s="1"/>
  <c r="E549"/>
  <c r="G537"/>
  <c r="H537" s="1"/>
  <c r="E537"/>
  <c r="E529"/>
  <c r="F529" s="1"/>
  <c r="G529" s="1"/>
  <c r="H529" s="1"/>
  <c r="E518"/>
  <c r="F518" s="1"/>
  <c r="G518" s="1"/>
  <c r="H518" s="1"/>
  <c r="E494"/>
  <c r="F494" s="1"/>
  <c r="G494" s="1"/>
  <c r="H494" s="1"/>
  <c r="H475"/>
  <c r="G475"/>
  <c r="E475"/>
  <c r="F465"/>
  <c r="G465" s="1"/>
  <c r="H465" s="1"/>
  <c r="E465"/>
  <c r="E464"/>
  <c r="F464" s="1"/>
  <c r="G464" s="1"/>
  <c r="H464" s="1"/>
  <c r="E463"/>
  <c r="F463" s="1"/>
  <c r="G463" s="1"/>
  <c r="H463" s="1"/>
  <c r="F462"/>
  <c r="G462" s="1"/>
  <c r="H462" s="1"/>
  <c r="E462"/>
  <c r="E459"/>
  <c r="F459" s="1"/>
  <c r="G459" s="1"/>
  <c r="H459" s="1"/>
  <c r="E455"/>
  <c r="F455" s="1"/>
  <c r="G455" s="1"/>
  <c r="H455" s="1"/>
  <c r="F454"/>
  <c r="G454" s="1"/>
  <c r="H454" s="1"/>
  <c r="E454"/>
  <c r="E453"/>
  <c r="F453" s="1"/>
  <c r="G453" s="1"/>
  <c r="H453" s="1"/>
  <c r="E452"/>
  <c r="F452" s="1"/>
  <c r="G452" s="1"/>
  <c r="H452" s="1"/>
  <c r="F451"/>
  <c r="G451" s="1"/>
  <c r="H451" s="1"/>
  <c r="E451"/>
  <c r="E450"/>
  <c r="F450" s="1"/>
  <c r="G450" s="1"/>
  <c r="H450" s="1"/>
  <c r="E449"/>
  <c r="F449" s="1"/>
  <c r="G449" s="1"/>
  <c r="H449" s="1"/>
  <c r="F448"/>
  <c r="G448" s="1"/>
  <c r="H448" s="1"/>
  <c r="E448"/>
  <c r="E447"/>
  <c r="F447" s="1"/>
  <c r="G447" s="1"/>
  <c r="H447" s="1"/>
  <c r="E446"/>
  <c r="F446" s="1"/>
  <c r="G446" s="1"/>
  <c r="H446" s="1"/>
  <c r="F445"/>
  <c r="G445" s="1"/>
  <c r="H445" s="1"/>
  <c r="E445"/>
  <c r="E444"/>
  <c r="F444" s="1"/>
  <c r="G444" s="1"/>
  <c r="H444" s="1"/>
  <c r="E443"/>
  <c r="F443" s="1"/>
  <c r="G443" s="1"/>
  <c r="H443" s="1"/>
  <c r="F442"/>
  <c r="G442" s="1"/>
  <c r="H442" s="1"/>
  <c r="E442"/>
  <c r="E441"/>
  <c r="F441" s="1"/>
  <c r="G441" s="1"/>
  <c r="H441" s="1"/>
  <c r="E440"/>
  <c r="F440" s="1"/>
  <c r="G440" s="1"/>
  <c r="H440" s="1"/>
  <c r="F439"/>
  <c r="G439" s="1"/>
  <c r="H439" s="1"/>
  <c r="E439"/>
  <c r="H424"/>
  <c r="G424"/>
  <c r="E424"/>
  <c r="G420"/>
  <c r="H420" s="1"/>
  <c r="F420"/>
  <c r="E420"/>
  <c r="E419"/>
  <c r="F419" s="1"/>
  <c r="G419" s="1"/>
  <c r="H419" s="1"/>
  <c r="G418"/>
  <c r="H418" s="1"/>
  <c r="F418"/>
  <c r="E418"/>
  <c r="G417"/>
  <c r="H417" s="1"/>
  <c r="F417"/>
  <c r="E417"/>
  <c r="E411"/>
  <c r="F411" s="1"/>
  <c r="G411" s="1"/>
  <c r="H411" s="1"/>
  <c r="G406"/>
  <c r="H406" s="1"/>
  <c r="F406"/>
  <c r="E406"/>
  <c r="G403"/>
  <c r="H403" s="1"/>
  <c r="F403"/>
  <c r="E403"/>
  <c r="E400"/>
  <c r="F400" s="1"/>
  <c r="G400" s="1"/>
  <c r="H400" s="1"/>
  <c r="G397"/>
  <c r="H397" s="1"/>
  <c r="F397"/>
  <c r="E397"/>
  <c r="G394"/>
  <c r="H394" s="1"/>
  <c r="F394"/>
  <c r="E394"/>
  <c r="E390"/>
  <c r="F390" s="1"/>
  <c r="G390" s="1"/>
  <c r="H390" s="1"/>
  <c r="G387"/>
  <c r="H387" s="1"/>
  <c r="F387"/>
  <c r="E387"/>
  <c r="G383"/>
  <c r="H383" s="1"/>
  <c r="F383"/>
  <c r="E383"/>
  <c r="E382"/>
  <c r="F382" s="1"/>
  <c r="G382" s="1"/>
  <c r="H382" s="1"/>
  <c r="G375"/>
  <c r="H375" s="1"/>
  <c r="F375"/>
  <c r="E375"/>
  <c r="G372"/>
  <c r="H372" s="1"/>
  <c r="F372"/>
  <c r="E372"/>
  <c r="G364"/>
  <c r="H364" s="1"/>
  <c r="E364"/>
  <c r="F363"/>
  <c r="G363" s="1"/>
  <c r="H363" s="1"/>
  <c r="E363"/>
  <c r="F360"/>
  <c r="G360" s="1"/>
  <c r="H360" s="1"/>
  <c r="E360"/>
  <c r="E357"/>
  <c r="F357" s="1"/>
  <c r="G357" s="1"/>
  <c r="H357" s="1"/>
  <c r="F356"/>
  <c r="G356" s="1"/>
  <c r="H356" s="1"/>
  <c r="E356"/>
  <c r="F355"/>
  <c r="G355" s="1"/>
  <c r="H355" s="1"/>
  <c r="E355"/>
  <c r="G344"/>
  <c r="H344" s="1"/>
  <c r="E344"/>
  <c r="E331"/>
  <c r="F331" s="1"/>
  <c r="G331" s="1"/>
  <c r="H331" s="1"/>
  <c r="E328"/>
  <c r="F328" s="1"/>
  <c r="G328" s="1"/>
  <c r="H328" s="1"/>
  <c r="H289"/>
  <c r="G289"/>
  <c r="E289"/>
  <c r="G284"/>
  <c r="H284" s="1"/>
  <c r="E284"/>
  <c r="G281"/>
  <c r="H281" s="1"/>
  <c r="E281"/>
  <c r="F278"/>
  <c r="G278" s="1"/>
  <c r="H278" s="1"/>
  <c r="E278"/>
  <c r="E277"/>
  <c r="F277" s="1"/>
  <c r="G277" s="1"/>
  <c r="H277" s="1"/>
  <c r="H274"/>
  <c r="G274"/>
  <c r="E274"/>
  <c r="E273"/>
  <c r="F273" s="1"/>
  <c r="G273" s="1"/>
  <c r="H273" s="1"/>
  <c r="F272"/>
  <c r="G272" s="1"/>
  <c r="H272" s="1"/>
  <c r="E272"/>
  <c r="E271"/>
  <c r="F271" s="1"/>
  <c r="G271" s="1"/>
  <c r="H271" s="1"/>
  <c r="E270"/>
  <c r="F270" s="1"/>
  <c r="G270" s="1"/>
  <c r="H270" s="1"/>
  <c r="F269"/>
  <c r="G269" s="1"/>
  <c r="H269" s="1"/>
  <c r="E269"/>
  <c r="E268"/>
  <c r="F268" s="1"/>
  <c r="G268" s="1"/>
  <c r="H268" s="1"/>
  <c r="E267"/>
  <c r="F267" s="1"/>
  <c r="G267" s="1"/>
  <c r="H267" s="1"/>
  <c r="F266"/>
  <c r="G266" s="1"/>
  <c r="H266" s="1"/>
  <c r="E266"/>
  <c r="E265"/>
  <c r="F265" s="1"/>
  <c r="G265" s="1"/>
  <c r="H265" s="1"/>
  <c r="E264"/>
  <c r="F264" s="1"/>
  <c r="G264" s="1"/>
  <c r="H264" s="1"/>
  <c r="F263"/>
  <c r="G263" s="1"/>
  <c r="H263" s="1"/>
  <c r="E263"/>
  <c r="E262"/>
  <c r="F262" s="1"/>
  <c r="G262" s="1"/>
  <c r="H262" s="1"/>
  <c r="H259"/>
  <c r="G259"/>
  <c r="E259"/>
  <c r="E258"/>
  <c r="F258" s="1"/>
  <c r="G258" s="1"/>
  <c r="H258" s="1"/>
  <c r="F257"/>
  <c r="G257" s="1"/>
  <c r="H257" s="1"/>
  <c r="E257"/>
  <c r="E256"/>
  <c r="F256" s="1"/>
  <c r="G256" s="1"/>
  <c r="H256" s="1"/>
  <c r="E255"/>
  <c r="F255" s="1"/>
  <c r="G255" s="1"/>
  <c r="H255" s="1"/>
  <c r="F254"/>
  <c r="G254" s="1"/>
  <c r="H254" s="1"/>
  <c r="E254"/>
  <c r="E251"/>
  <c r="F251" s="1"/>
  <c r="G251" s="1"/>
  <c r="H251" s="1"/>
  <c r="E250"/>
  <c r="F250" s="1"/>
  <c r="G250" s="1"/>
  <c r="H250" s="1"/>
  <c r="F249"/>
  <c r="G249" s="1"/>
  <c r="H249" s="1"/>
  <c r="E249"/>
  <c r="E248"/>
  <c r="F248" s="1"/>
  <c r="G248" s="1"/>
  <c r="H248" s="1"/>
  <c r="E247"/>
  <c r="F247" s="1"/>
  <c r="G247" s="1"/>
  <c r="H247" s="1"/>
  <c r="F246"/>
  <c r="G246" s="1"/>
  <c r="H246" s="1"/>
  <c r="E246"/>
  <c r="E243"/>
  <c r="F243" s="1"/>
  <c r="G243" s="1"/>
  <c r="H243" s="1"/>
  <c r="H242"/>
  <c r="G242"/>
  <c r="F242"/>
  <c r="E242"/>
  <c r="F241"/>
  <c r="G241" s="1"/>
  <c r="H241" s="1"/>
  <c r="E241"/>
  <c r="E240"/>
  <c r="F240" s="1"/>
  <c r="G240" s="1"/>
  <c r="H240" s="1"/>
  <c r="E239"/>
  <c r="F239" s="1"/>
  <c r="G239" s="1"/>
  <c r="H239" s="1"/>
  <c r="F238"/>
  <c r="G238" s="1"/>
  <c r="H238" s="1"/>
  <c r="E238"/>
  <c r="E235"/>
  <c r="F235" s="1"/>
  <c r="G235" s="1"/>
  <c r="H235" s="1"/>
  <c r="E234"/>
  <c r="F234" s="1"/>
  <c r="G234" s="1"/>
  <c r="H234" s="1"/>
  <c r="G231"/>
  <c r="H231" s="1"/>
  <c r="E231"/>
  <c r="G230"/>
  <c r="H230" s="1"/>
  <c r="F230"/>
  <c r="E230"/>
  <c r="G229"/>
  <c r="H229" s="1"/>
  <c r="F229"/>
  <c r="E229"/>
  <c r="E228"/>
  <c r="F228" s="1"/>
  <c r="G228" s="1"/>
  <c r="H228" s="1"/>
  <c r="G227"/>
  <c r="H227" s="1"/>
  <c r="F227"/>
  <c r="E227"/>
  <c r="G226"/>
  <c r="H226" s="1"/>
  <c r="F226"/>
  <c r="E226"/>
  <c r="E225"/>
  <c r="F225" s="1"/>
  <c r="G225" s="1"/>
  <c r="H225" s="1"/>
  <c r="G224"/>
  <c r="H224" s="1"/>
  <c r="F224"/>
  <c r="E224"/>
  <c r="G223"/>
  <c r="H223" s="1"/>
  <c r="F223"/>
  <c r="E223"/>
  <c r="E222"/>
  <c r="F222" s="1"/>
  <c r="G222" s="1"/>
  <c r="H222" s="1"/>
  <c r="G221"/>
  <c r="H221" s="1"/>
  <c r="F221"/>
  <c r="E221"/>
  <c r="G214"/>
  <c r="H214" s="1"/>
  <c r="F214"/>
  <c r="E214"/>
  <c r="E213"/>
  <c r="F213" s="1"/>
  <c r="G213" s="1"/>
  <c r="H213" s="1"/>
  <c r="G206"/>
  <c r="H206" s="1"/>
  <c r="F206"/>
  <c r="E206"/>
  <c r="G183"/>
  <c r="H183" s="1"/>
  <c r="F183"/>
  <c r="E183"/>
  <c r="E182"/>
  <c r="F182" s="1"/>
  <c r="G182" s="1"/>
  <c r="H182" s="1"/>
  <c r="G181"/>
  <c r="H181" s="1"/>
  <c r="F181"/>
  <c r="E181"/>
  <c r="G178"/>
  <c r="H178" s="1"/>
  <c r="F178"/>
  <c r="E178"/>
  <c r="E177"/>
  <c r="F177" s="1"/>
  <c r="G177" s="1"/>
  <c r="H177" s="1"/>
  <c r="G174"/>
  <c r="H174" s="1"/>
  <c r="E174"/>
  <c r="F173"/>
  <c r="G173" s="1"/>
  <c r="H173" s="1"/>
  <c r="E173"/>
  <c r="E172"/>
  <c r="F172" s="1"/>
  <c r="G172" s="1"/>
  <c r="H172" s="1"/>
  <c r="F171"/>
  <c r="G171" s="1"/>
  <c r="H171" s="1"/>
  <c r="E171"/>
  <c r="F168"/>
  <c r="G168" s="1"/>
  <c r="H168" s="1"/>
  <c r="E168"/>
  <c r="G165"/>
  <c r="H165" s="1"/>
  <c r="E165"/>
  <c r="E164"/>
  <c r="F164" s="1"/>
  <c r="G164" s="1"/>
  <c r="H164" s="1"/>
  <c r="H160"/>
  <c r="G160"/>
  <c r="E160"/>
  <c r="E159"/>
  <c r="F159" s="1"/>
  <c r="G159" s="1"/>
  <c r="H159" s="1"/>
  <c r="F158"/>
  <c r="G158" s="1"/>
  <c r="H158" s="1"/>
  <c r="E158"/>
  <c r="E157"/>
  <c r="F157" s="1"/>
  <c r="G157" s="1"/>
  <c r="H157" s="1"/>
  <c r="E156"/>
  <c r="F156" s="1"/>
  <c r="G156" s="1"/>
  <c r="H156" s="1"/>
  <c r="F155"/>
  <c r="G155" s="1"/>
  <c r="H155" s="1"/>
  <c r="E155"/>
  <c r="E154"/>
  <c r="F154" s="1"/>
  <c r="G154" s="1"/>
  <c r="H154" s="1"/>
  <c r="E153"/>
  <c r="F153" s="1"/>
  <c r="G153" s="1"/>
  <c r="H153" s="1"/>
  <c r="F152"/>
  <c r="G152" s="1"/>
  <c r="H152" s="1"/>
  <c r="E152"/>
  <c r="E151"/>
  <c r="F151" s="1"/>
  <c r="G151" s="1"/>
  <c r="H151" s="1"/>
  <c r="E150"/>
  <c r="F150" s="1"/>
  <c r="G150" s="1"/>
  <c r="H150" s="1"/>
  <c r="F147"/>
  <c r="G147" s="1"/>
  <c r="H147" s="1"/>
  <c r="E147"/>
  <c r="E146"/>
  <c r="F146" s="1"/>
  <c r="G146" s="1"/>
  <c r="H146" s="1"/>
  <c r="E145"/>
  <c r="F145" s="1"/>
  <c r="G145" s="1"/>
  <c r="H145" s="1"/>
  <c r="F144"/>
  <c r="G144" s="1"/>
  <c r="H144" s="1"/>
  <c r="E144"/>
  <c r="E143"/>
  <c r="F143" s="1"/>
  <c r="G143" s="1"/>
  <c r="H143" s="1"/>
  <c r="E142"/>
  <c r="F142" s="1"/>
  <c r="G142" s="1"/>
  <c r="H142" s="1"/>
  <c r="F141"/>
  <c r="G141" s="1"/>
  <c r="H141" s="1"/>
  <c r="E141"/>
  <c r="E140"/>
  <c r="F140" s="1"/>
  <c r="G140" s="1"/>
  <c r="H140" s="1"/>
  <c r="E139"/>
  <c r="F139" s="1"/>
  <c r="G139" s="1"/>
  <c r="H139" s="1"/>
  <c r="F138"/>
  <c r="G138" s="1"/>
  <c r="H138" s="1"/>
  <c r="E138"/>
  <c r="E134"/>
  <c r="F134" s="1"/>
  <c r="G134" s="1"/>
  <c r="H134" s="1"/>
  <c r="E133"/>
  <c r="F133" s="1"/>
  <c r="G133" s="1"/>
  <c r="H133" s="1"/>
  <c r="F129"/>
  <c r="G129" s="1"/>
  <c r="H129" s="1"/>
  <c r="E129"/>
  <c r="E128"/>
  <c r="F128" s="1"/>
  <c r="G128" s="1"/>
  <c r="H128" s="1"/>
  <c r="E127"/>
  <c r="F127" s="1"/>
  <c r="G127" s="1"/>
  <c r="H127" s="1"/>
  <c r="F126"/>
  <c r="G126" s="1"/>
  <c r="H126" s="1"/>
  <c r="E126"/>
  <c r="E125"/>
  <c r="F125" s="1"/>
  <c r="G125" s="1"/>
  <c r="H125" s="1"/>
  <c r="E121"/>
  <c r="F121" s="1"/>
  <c r="G121" s="1"/>
  <c r="H121" s="1"/>
  <c r="F114"/>
  <c r="G114" s="1"/>
  <c r="H114" s="1"/>
  <c r="E114"/>
  <c r="E113"/>
  <c r="F113" s="1"/>
  <c r="G113" s="1"/>
  <c r="H113" s="1"/>
  <c r="E112"/>
  <c r="F112" s="1"/>
  <c r="G112" s="1"/>
  <c r="H112" s="1"/>
  <c r="F111"/>
  <c r="G111" s="1"/>
  <c r="H111" s="1"/>
  <c r="E111"/>
  <c r="E110"/>
  <c r="F110" s="1"/>
  <c r="G110" s="1"/>
  <c r="H110" s="1"/>
  <c r="E109"/>
  <c r="F109" s="1"/>
  <c r="G109" s="1"/>
  <c r="H109" s="1"/>
  <c r="F108"/>
  <c r="G108" s="1"/>
  <c r="H108" s="1"/>
  <c r="E108"/>
  <c r="E107"/>
  <c r="F107" s="1"/>
  <c r="G107" s="1"/>
  <c r="H107" s="1"/>
  <c r="E106"/>
  <c r="F106" s="1"/>
  <c r="G106" s="1"/>
  <c r="H106" s="1"/>
  <c r="F105"/>
  <c r="G105" s="1"/>
  <c r="H105" s="1"/>
  <c r="E105"/>
  <c r="E104"/>
  <c r="F104" s="1"/>
  <c r="G104" s="1"/>
  <c r="H104" s="1"/>
  <c r="E103"/>
  <c r="F103" s="1"/>
  <c r="G103" s="1"/>
  <c r="H103" s="1"/>
  <c r="F100"/>
  <c r="G100" s="1"/>
  <c r="H100" s="1"/>
  <c r="E100"/>
  <c r="E97"/>
  <c r="F97" s="1"/>
  <c r="G97" s="1"/>
  <c r="H97" s="1"/>
  <c r="E96"/>
  <c r="F96" s="1"/>
  <c r="G96" s="1"/>
  <c r="H96" s="1"/>
  <c r="F95"/>
  <c r="G95" s="1"/>
  <c r="H95" s="1"/>
  <c r="E95"/>
  <c r="E94"/>
  <c r="F94" s="1"/>
  <c r="G94" s="1"/>
  <c r="H94" s="1"/>
  <c r="H91"/>
  <c r="G91"/>
  <c r="E91"/>
  <c r="E90"/>
  <c r="F90" s="1"/>
  <c r="G90" s="1"/>
  <c r="H90" s="1"/>
  <c r="G87"/>
  <c r="H87" s="1"/>
  <c r="F87"/>
  <c r="E87"/>
  <c r="G84"/>
  <c r="H84" s="1"/>
  <c r="F84"/>
  <c r="E84"/>
  <c r="E83"/>
  <c r="F83" s="1"/>
  <c r="G83" s="1"/>
  <c r="H83" s="1"/>
  <c r="G78"/>
  <c r="H78" s="1"/>
  <c r="F78"/>
  <c r="E78"/>
  <c r="G77"/>
  <c r="H77" s="1"/>
  <c r="F77"/>
  <c r="E77"/>
  <c r="E76"/>
  <c r="F76" s="1"/>
  <c r="G76" s="1"/>
  <c r="H76" s="1"/>
  <c r="G75"/>
  <c r="H75" s="1"/>
  <c r="F75"/>
  <c r="E75"/>
  <c r="G69"/>
  <c r="H69" s="1"/>
  <c r="F69"/>
  <c r="E69"/>
  <c r="E66"/>
  <c r="F66" s="1"/>
  <c r="G66" s="1"/>
  <c r="H66" s="1"/>
  <c r="G59"/>
  <c r="H59" s="1"/>
  <c r="F59"/>
  <c r="E59"/>
  <c r="G44"/>
  <c r="H44" s="1"/>
  <c r="F44"/>
  <c r="E44"/>
  <c r="E43"/>
  <c r="F43" s="1"/>
  <c r="G43" s="1"/>
  <c r="H43" s="1"/>
  <c r="G42"/>
  <c r="H42" s="1"/>
  <c r="F42"/>
  <c r="E42"/>
  <c r="G41"/>
  <c r="H41" s="1"/>
  <c r="F41"/>
  <c r="E41"/>
  <c r="E40"/>
  <c r="F40" s="1"/>
  <c r="G40" s="1"/>
  <c r="H40" s="1"/>
  <c r="G39"/>
  <c r="H39" s="1"/>
  <c r="F39"/>
  <c r="E39"/>
  <c r="G38"/>
  <c r="H38" s="1"/>
  <c r="F38"/>
  <c r="E38"/>
  <c r="E35"/>
  <c r="F35" s="1"/>
  <c r="G35" s="1"/>
  <c r="H35" s="1"/>
  <c r="G34"/>
  <c r="H34" s="1"/>
  <c r="F34"/>
  <c r="E34"/>
  <c r="G33"/>
  <c r="H33" s="1"/>
  <c r="F33"/>
  <c r="E33"/>
  <c r="E30"/>
  <c r="F30" s="1"/>
  <c r="G30" s="1"/>
  <c r="H30" s="1"/>
  <c r="G29"/>
  <c r="H29" s="1"/>
  <c r="F29"/>
  <c r="E29"/>
  <c r="G28"/>
  <c r="H28" s="1"/>
  <c r="F28"/>
  <c r="E28"/>
  <c r="E19"/>
  <c r="F19" s="1"/>
  <c r="G19" s="1"/>
  <c r="H19" s="1"/>
  <c r="G18"/>
  <c r="H18" s="1"/>
  <c r="F18"/>
  <c r="E18"/>
  <c r="G17"/>
  <c r="H17" s="1"/>
  <c r="F17"/>
  <c r="E17"/>
  <c r="E16"/>
  <c r="F16" s="1"/>
  <c r="G16" s="1"/>
  <c r="H16" s="1"/>
  <c r="G13"/>
  <c r="H13" s="1"/>
  <c r="F13"/>
  <c r="E13"/>
  <c r="G12"/>
  <c r="H12" s="1"/>
  <c r="F12"/>
  <c r="E12"/>
  <c r="E11"/>
  <c r="F11" s="1"/>
  <c r="G11" s="1"/>
  <c r="H11" s="1"/>
  <c r="G10"/>
  <c r="H10" s="1"/>
  <c r="F10"/>
  <c r="E10"/>
  <c r="G7"/>
  <c r="H7" s="1"/>
  <c r="F7"/>
  <c r="E7"/>
  <c r="E4"/>
  <c r="F4" s="1"/>
  <c r="G4" s="1"/>
  <c r="H4" s="1"/>
  <c r="G3"/>
  <c r="H3" s="1"/>
  <c r="F3"/>
  <c r="E3"/>
  <c r="G2"/>
  <c r="H2" s="1"/>
  <c r="F2"/>
  <c r="E2"/>
  <c r="E19" i="2"/>
  <c r="F19" s="1"/>
  <c r="E380"/>
  <c r="F380" s="1"/>
  <c r="G174"/>
  <c r="H174" s="1"/>
  <c r="G570"/>
  <c r="H570" s="1"/>
  <c r="G529"/>
  <c r="H529" s="1"/>
  <c r="G467"/>
  <c r="H467" s="1"/>
  <c r="G416"/>
  <c r="H416" s="1"/>
  <c r="G363"/>
  <c r="H363" s="1"/>
  <c r="G344"/>
  <c r="H344" s="1"/>
  <c r="G289"/>
  <c r="H289" s="1"/>
  <c r="G284"/>
  <c r="H284" s="1"/>
  <c r="G281"/>
  <c r="H281" s="1"/>
  <c r="G274"/>
  <c r="H274" s="1"/>
  <c r="G259"/>
  <c r="H259" s="1"/>
  <c r="G231"/>
  <c r="H231" s="1"/>
  <c r="G165"/>
  <c r="H165" s="1"/>
  <c r="G160"/>
  <c r="H160" s="1"/>
  <c r="G91"/>
  <c r="H91" s="1"/>
  <c r="E601"/>
  <c r="F601" s="1"/>
  <c r="E578"/>
  <c r="F578" s="1"/>
  <c r="E577"/>
  <c r="F577" s="1"/>
  <c r="E576"/>
  <c r="F576" s="1"/>
  <c r="E575"/>
  <c r="F575" s="1"/>
  <c r="G575" s="1"/>
  <c r="H575" s="1"/>
  <c r="E574"/>
  <c r="F574" s="1"/>
  <c r="E573"/>
  <c r="F573" s="1"/>
  <c r="E570"/>
  <c r="E569"/>
  <c r="F569" s="1"/>
  <c r="G569" s="1"/>
  <c r="H569" s="1"/>
  <c r="E565"/>
  <c r="F565" s="1"/>
  <c r="E564"/>
  <c r="F564" s="1"/>
  <c r="E563"/>
  <c r="F563" s="1"/>
  <c r="E562"/>
  <c r="F562" s="1"/>
  <c r="E561"/>
  <c r="F561" s="1"/>
  <c r="E560"/>
  <c r="F560" s="1"/>
  <c r="E559"/>
  <c r="F559" s="1"/>
  <c r="E558"/>
  <c r="F558" s="1"/>
  <c r="G558" s="1"/>
  <c r="H558" s="1"/>
  <c r="E556"/>
  <c r="F556" s="1"/>
  <c r="E541"/>
  <c r="F541" s="1"/>
  <c r="E529"/>
  <c r="E521"/>
  <c r="F521" s="1"/>
  <c r="E510"/>
  <c r="F510" s="1"/>
  <c r="E486"/>
  <c r="F486" s="1"/>
  <c r="E467"/>
  <c r="E457"/>
  <c r="F457" s="1"/>
  <c r="E456"/>
  <c r="F456" s="1"/>
  <c r="E455"/>
  <c r="F455" s="1"/>
  <c r="E454"/>
  <c r="F454" s="1"/>
  <c r="E451"/>
  <c r="F451" s="1"/>
  <c r="G451" s="1"/>
  <c r="H451" s="1"/>
  <c r="E447"/>
  <c r="F447" s="1"/>
  <c r="E446"/>
  <c r="F446" s="1"/>
  <c r="E445"/>
  <c r="F445" s="1"/>
  <c r="G445" s="1"/>
  <c r="H445" s="1"/>
  <c r="E444"/>
  <c r="F444" s="1"/>
  <c r="E443"/>
  <c r="F443" s="1"/>
  <c r="E442"/>
  <c r="F442" s="1"/>
  <c r="E441"/>
  <c r="F441" s="1"/>
  <c r="E440"/>
  <c r="F440" s="1"/>
  <c r="E439"/>
  <c r="F439" s="1"/>
  <c r="E438"/>
  <c r="F438" s="1"/>
  <c r="E437"/>
  <c r="F437" s="1"/>
  <c r="E436"/>
  <c r="F436" s="1"/>
  <c r="G436" s="1"/>
  <c r="H436" s="1"/>
  <c r="E435"/>
  <c r="F435" s="1"/>
  <c r="E434"/>
  <c r="F434" s="1"/>
  <c r="E433"/>
  <c r="F433" s="1"/>
  <c r="G433" s="1"/>
  <c r="H433" s="1"/>
  <c r="E432"/>
  <c r="F432" s="1"/>
  <c r="E431"/>
  <c r="F431" s="1"/>
  <c r="E416"/>
  <c r="E412"/>
  <c r="F412" s="1"/>
  <c r="E411"/>
  <c r="F411" s="1"/>
  <c r="E410"/>
  <c r="F410" s="1"/>
  <c r="E409"/>
  <c r="F409" s="1"/>
  <c r="E405"/>
  <c r="F405" s="1"/>
  <c r="E402"/>
  <c r="F402" s="1"/>
  <c r="G402" s="1"/>
  <c r="H402" s="1"/>
  <c r="E399"/>
  <c r="F399" s="1"/>
  <c r="E397"/>
  <c r="F397" s="1"/>
  <c r="G397" s="1"/>
  <c r="H397" s="1"/>
  <c r="E394"/>
  <c r="F394" s="1"/>
  <c r="G394" s="1"/>
  <c r="H394" s="1"/>
  <c r="E391"/>
  <c r="F391" s="1"/>
  <c r="E387"/>
  <c r="F387" s="1"/>
  <c r="E384"/>
  <c r="F384" s="1"/>
  <c r="E379"/>
  <c r="F379" s="1"/>
  <c r="E374"/>
  <c r="F374" s="1"/>
  <c r="G374" s="1"/>
  <c r="H374" s="1"/>
  <c r="E371"/>
  <c r="F371" s="1"/>
  <c r="E363"/>
  <c r="E362"/>
  <c r="F362" s="1"/>
  <c r="E359"/>
  <c r="F359" s="1"/>
  <c r="E356"/>
  <c r="F356" s="1"/>
  <c r="E355"/>
  <c r="F355" s="1"/>
  <c r="E344"/>
  <c r="E331"/>
  <c r="F331" s="1"/>
  <c r="E328"/>
  <c r="F328" s="1"/>
  <c r="E289"/>
  <c r="E284"/>
  <c r="E281"/>
  <c r="E278"/>
  <c r="F278" s="1"/>
  <c r="E277"/>
  <c r="F277" s="1"/>
  <c r="E274"/>
  <c r="E273"/>
  <c r="F273" s="1"/>
  <c r="E272"/>
  <c r="F272" s="1"/>
  <c r="G272" s="1"/>
  <c r="H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59"/>
  <c r="E258"/>
  <c r="F258" s="1"/>
  <c r="E257"/>
  <c r="F257" s="1"/>
  <c r="G257" s="1"/>
  <c r="H257" s="1"/>
  <c r="E256"/>
  <c r="F256" s="1"/>
  <c r="E255"/>
  <c r="F255" s="1"/>
  <c r="E254"/>
  <c r="F254" s="1"/>
  <c r="E251"/>
  <c r="F251" s="1"/>
  <c r="E250"/>
  <c r="F250" s="1"/>
  <c r="E249"/>
  <c r="F249" s="1"/>
  <c r="E248"/>
  <c r="F248" s="1"/>
  <c r="E247"/>
  <c r="F247" s="1"/>
  <c r="E246"/>
  <c r="F246" s="1"/>
  <c r="E243"/>
  <c r="F243" s="1"/>
  <c r="E242"/>
  <c r="F242" s="1"/>
  <c r="E241"/>
  <c r="F241" s="1"/>
  <c r="G241" s="1"/>
  <c r="H241" s="1"/>
  <c r="E240"/>
  <c r="F240" s="1"/>
  <c r="E239"/>
  <c r="F239" s="1"/>
  <c r="E238"/>
  <c r="F238" s="1"/>
  <c r="E235"/>
  <c r="F235" s="1"/>
  <c r="E234"/>
  <c r="F234" s="1"/>
  <c r="E231"/>
  <c r="E230"/>
  <c r="F230" s="1"/>
  <c r="E229"/>
  <c r="F229" s="1"/>
  <c r="E228"/>
  <c r="F228" s="1"/>
  <c r="G228" s="1"/>
  <c r="H228" s="1"/>
  <c r="E227"/>
  <c r="F227" s="1"/>
  <c r="E226"/>
  <c r="F226" s="1"/>
  <c r="E225"/>
  <c r="F225" s="1"/>
  <c r="G225" s="1"/>
  <c r="H225" s="1"/>
  <c r="E224"/>
  <c r="F224" s="1"/>
  <c r="G224" s="1"/>
  <c r="H224" s="1"/>
  <c r="E223"/>
  <c r="F223" s="1"/>
  <c r="E222"/>
  <c r="F222" s="1"/>
  <c r="E221"/>
  <c r="F221" s="1"/>
  <c r="E214"/>
  <c r="F214" s="1"/>
  <c r="E213"/>
  <c r="F213" s="1"/>
  <c r="E206"/>
  <c r="F206" s="1"/>
  <c r="E183"/>
  <c r="F183" s="1"/>
  <c r="E182"/>
  <c r="F182" s="1"/>
  <c r="G182" s="1"/>
  <c r="H182" s="1"/>
  <c r="E181"/>
  <c r="F181" s="1"/>
  <c r="E178"/>
  <c r="F178" s="1"/>
  <c r="E177"/>
  <c r="F177" s="1"/>
  <c r="G177" s="1"/>
  <c r="H177" s="1"/>
  <c r="E174"/>
  <c r="E173"/>
  <c r="F173" s="1"/>
  <c r="E172"/>
  <c r="F172" s="1"/>
  <c r="E171"/>
  <c r="F171" s="1"/>
  <c r="E168"/>
  <c r="F168" s="1"/>
  <c r="E165"/>
  <c r="E164"/>
  <c r="F164" s="1"/>
  <c r="E160"/>
  <c r="E159"/>
  <c r="F159" s="1"/>
  <c r="G159" s="1"/>
  <c r="H159" s="1"/>
  <c r="E158"/>
  <c r="F158" s="1"/>
  <c r="E157"/>
  <c r="F157" s="1"/>
  <c r="E156"/>
  <c r="F156" s="1"/>
  <c r="G156" s="1"/>
  <c r="H156" s="1"/>
  <c r="E155"/>
  <c r="F155" s="1"/>
  <c r="E154"/>
  <c r="F154" s="1"/>
  <c r="E153"/>
  <c r="F153" s="1"/>
  <c r="E152"/>
  <c r="F152" s="1"/>
  <c r="G152" s="1"/>
  <c r="H152" s="1"/>
  <c r="E151"/>
  <c r="F151" s="1"/>
  <c r="E150"/>
  <c r="F150" s="1"/>
  <c r="E147"/>
  <c r="F147" s="1"/>
  <c r="E146"/>
  <c r="F146" s="1"/>
  <c r="E145"/>
  <c r="F145" s="1"/>
  <c r="G145" s="1"/>
  <c r="H145" s="1"/>
  <c r="E144"/>
  <c r="F144" s="1"/>
  <c r="E143"/>
  <c r="F143" s="1"/>
  <c r="E142"/>
  <c r="F142" s="1"/>
  <c r="G142" s="1"/>
  <c r="H142" s="1"/>
  <c r="E141"/>
  <c r="F141" s="1"/>
  <c r="E140"/>
  <c r="F140" s="1"/>
  <c r="E139"/>
  <c r="F139" s="1"/>
  <c r="E138"/>
  <c r="F138" s="1"/>
  <c r="E134"/>
  <c r="F134" s="1"/>
  <c r="E133"/>
  <c r="F133" s="1"/>
  <c r="E129"/>
  <c r="F129" s="1"/>
  <c r="E128"/>
  <c r="F128" s="1"/>
  <c r="E127"/>
  <c r="F127" s="1"/>
  <c r="G127" s="1"/>
  <c r="H127" s="1"/>
  <c r="E126"/>
  <c r="F126" s="1"/>
  <c r="E125"/>
  <c r="F125" s="1"/>
  <c r="E121"/>
  <c r="F121" s="1"/>
  <c r="G121" s="1"/>
  <c r="H121" s="1"/>
  <c r="E114"/>
  <c r="F114" s="1"/>
  <c r="E113"/>
  <c r="F113" s="1"/>
  <c r="E112"/>
  <c r="F112" s="1"/>
  <c r="E111"/>
  <c r="F111" s="1"/>
  <c r="G111" s="1"/>
  <c r="H111" s="1"/>
  <c r="E110"/>
  <c r="F110" s="1"/>
  <c r="E109"/>
  <c r="F109" s="1"/>
  <c r="E108"/>
  <c r="F108" s="1"/>
  <c r="E107"/>
  <c r="F107" s="1"/>
  <c r="E106"/>
  <c r="F106" s="1"/>
  <c r="G106" s="1"/>
  <c r="H106" s="1"/>
  <c r="E105"/>
  <c r="F105" s="1"/>
  <c r="E104"/>
  <c r="F104" s="1"/>
  <c r="E103"/>
  <c r="F103" s="1"/>
  <c r="G103" s="1"/>
  <c r="H103" s="1"/>
  <c r="E100"/>
  <c r="F100" s="1"/>
  <c r="E97"/>
  <c r="F97" s="1"/>
  <c r="E96"/>
  <c r="F96" s="1"/>
  <c r="E94"/>
  <c r="F94" s="1"/>
  <c r="E91"/>
  <c r="E90"/>
  <c r="F90" s="1"/>
  <c r="E87"/>
  <c r="E84"/>
  <c r="F84" s="1"/>
  <c r="E83"/>
  <c r="F83" s="1"/>
  <c r="E78"/>
  <c r="F78" s="1"/>
  <c r="E77"/>
  <c r="F77" s="1"/>
  <c r="E76"/>
  <c r="F76" s="1"/>
  <c r="E75"/>
  <c r="F75" s="1"/>
  <c r="E69"/>
  <c r="F69" s="1"/>
  <c r="E66"/>
  <c r="F66" s="1"/>
  <c r="E59"/>
  <c r="F59" s="1"/>
  <c r="E44"/>
  <c r="F44" s="1"/>
  <c r="E43"/>
  <c r="F43" s="1"/>
  <c r="E42"/>
  <c r="F42" s="1"/>
  <c r="E41"/>
  <c r="F41" s="1"/>
  <c r="E40"/>
  <c r="F40" s="1"/>
  <c r="E39"/>
  <c r="F39" s="1"/>
  <c r="E38"/>
  <c r="F38" s="1"/>
  <c r="E35"/>
  <c r="F35" s="1"/>
  <c r="E34"/>
  <c r="F34" s="1"/>
  <c r="E33"/>
  <c r="F33" s="1"/>
  <c r="E30"/>
  <c r="F30" s="1"/>
  <c r="E29"/>
  <c r="F29" s="1"/>
  <c r="E28"/>
  <c r="F28" s="1"/>
  <c r="E18"/>
  <c r="F18" s="1"/>
  <c r="E17"/>
  <c r="F17" s="1"/>
  <c r="E16"/>
  <c r="F16" s="1"/>
  <c r="E13"/>
  <c r="F13" s="1"/>
  <c r="E12"/>
  <c r="F12" s="1"/>
  <c r="E11"/>
  <c r="F11" s="1"/>
  <c r="E10"/>
  <c r="F10" s="1"/>
  <c r="E7"/>
  <c r="F7" s="1"/>
  <c r="E4"/>
  <c r="F4" s="1"/>
  <c r="E3"/>
  <c r="F3" s="1"/>
  <c r="E2"/>
  <c r="F2" s="1"/>
  <c r="G138" l="1"/>
  <c r="H138" s="1"/>
  <c r="G83"/>
  <c r="H83" s="1"/>
  <c r="G126"/>
  <c r="H126" s="1"/>
  <c r="G227"/>
  <c r="H227" s="1"/>
  <c r="G356"/>
  <c r="H356" s="1"/>
  <c r="G556"/>
  <c r="H556" s="1"/>
  <c r="G104"/>
  <c r="H104" s="1"/>
  <c r="G143"/>
  <c r="H143" s="1"/>
  <c r="G242"/>
  <c r="H242" s="1"/>
  <c r="G434"/>
  <c r="H434" s="1"/>
  <c r="G573"/>
  <c r="H573" s="1"/>
  <c r="G12"/>
  <c r="H12" s="1"/>
  <c r="G11"/>
  <c r="H11" s="1"/>
  <c r="G100"/>
  <c r="H100" s="1"/>
  <c r="G155"/>
  <c r="H155" s="1"/>
  <c r="G270"/>
  <c r="H270" s="1"/>
  <c r="G391"/>
  <c r="H391" s="1"/>
  <c r="G432"/>
  <c r="H432" s="1"/>
  <c r="G444"/>
  <c r="H444" s="1"/>
  <c r="G521"/>
  <c r="H521" s="1"/>
  <c r="G10"/>
  <c r="H10" s="1"/>
  <c r="G34"/>
  <c r="H34" s="1"/>
  <c r="G75"/>
  <c r="H75" s="1"/>
  <c r="G97"/>
  <c r="H97" s="1"/>
  <c r="G113"/>
  <c r="H113" s="1"/>
  <c r="G140"/>
  <c r="H140" s="1"/>
  <c r="G154"/>
  <c r="H154" s="1"/>
  <c r="G173"/>
  <c r="H173" s="1"/>
  <c r="G223"/>
  <c r="H223" s="1"/>
  <c r="G239"/>
  <c r="H239" s="1"/>
  <c r="G255"/>
  <c r="H255" s="1"/>
  <c r="G269"/>
  <c r="H269" s="1"/>
  <c r="G331"/>
  <c r="H331" s="1"/>
  <c r="G387"/>
  <c r="H387" s="1"/>
  <c r="G431"/>
  <c r="H431" s="1"/>
  <c r="G443"/>
  <c r="H443" s="1"/>
  <c r="G510"/>
  <c r="H510" s="1"/>
  <c r="G565"/>
  <c r="H565" s="1"/>
  <c r="G7"/>
  <c r="H7" s="1"/>
  <c r="G33"/>
  <c r="H33" s="1"/>
  <c r="G69"/>
  <c r="H69" s="1"/>
  <c r="G96"/>
  <c r="H96" s="1"/>
  <c r="G112"/>
  <c r="H112" s="1"/>
  <c r="G139"/>
  <c r="H139" s="1"/>
  <c r="G153"/>
  <c r="H153" s="1"/>
  <c r="G172"/>
  <c r="H172" s="1"/>
  <c r="G222"/>
  <c r="H222" s="1"/>
  <c r="G238"/>
  <c r="H238" s="1"/>
  <c r="G254"/>
  <c r="H254" s="1"/>
  <c r="G268"/>
  <c r="H268" s="1"/>
  <c r="G328"/>
  <c r="H328" s="1"/>
  <c r="G384"/>
  <c r="H384" s="1"/>
  <c r="G442"/>
  <c r="H442" s="1"/>
  <c r="G486"/>
  <c r="H486" s="1"/>
  <c r="G564"/>
  <c r="H564" s="1"/>
  <c r="G144"/>
  <c r="H144" s="1"/>
  <c r="G435"/>
  <c r="H435" s="1"/>
  <c r="G78"/>
  <c r="H78" s="1"/>
  <c r="G178"/>
  <c r="H178" s="1"/>
  <c r="G541"/>
  <c r="H541" s="1"/>
  <c r="G77"/>
  <c r="H77" s="1"/>
  <c r="G271"/>
  <c r="H271" s="1"/>
  <c r="G114"/>
  <c r="H114" s="1"/>
  <c r="G256"/>
  <c r="H256" s="1"/>
  <c r="G66"/>
  <c r="H66" s="1"/>
  <c r="G221"/>
  <c r="H221" s="1"/>
  <c r="G94"/>
  <c r="H94" s="1"/>
  <c r="G151"/>
  <c r="H151" s="1"/>
  <c r="G214"/>
  <c r="H214" s="1"/>
  <c r="G266"/>
  <c r="H266" s="1"/>
  <c r="G440"/>
  <c r="H440" s="1"/>
  <c r="G562"/>
  <c r="H562" s="1"/>
  <c r="G249"/>
  <c r="H249" s="1"/>
  <c r="G371"/>
  <c r="H371" s="1"/>
  <c r="G410"/>
  <c r="H410" s="1"/>
  <c r="G40"/>
  <c r="H40" s="1"/>
  <c r="G181"/>
  <c r="H181" s="1"/>
  <c r="G399"/>
  <c r="H399" s="1"/>
  <c r="G39"/>
  <c r="H39" s="1"/>
  <c r="G226"/>
  <c r="H226" s="1"/>
  <c r="G38"/>
  <c r="H38" s="1"/>
  <c r="G76"/>
  <c r="H76" s="1"/>
  <c r="G240"/>
  <c r="H240" s="1"/>
  <c r="G4"/>
  <c r="H4" s="1"/>
  <c r="G601"/>
  <c r="G29"/>
  <c r="H29" s="1"/>
  <c r="G134"/>
  <c r="H134" s="1"/>
  <c r="G234"/>
  <c r="H234" s="1"/>
  <c r="G19"/>
  <c r="H19" s="1"/>
  <c r="G90"/>
  <c r="H90" s="1"/>
  <c r="G129"/>
  <c r="H129" s="1"/>
  <c r="G164"/>
  <c r="H164" s="1"/>
  <c r="G230"/>
  <c r="H230" s="1"/>
  <c r="G264"/>
  <c r="H264" s="1"/>
  <c r="G146"/>
  <c r="H146" s="1"/>
  <c r="G263"/>
  <c r="H263" s="1"/>
  <c r="G362"/>
  <c r="H362" s="1"/>
  <c r="G437"/>
  <c r="H437" s="1"/>
  <c r="G454"/>
  <c r="H454" s="1"/>
  <c r="G576"/>
  <c r="H576" s="1"/>
  <c r="G16"/>
  <c r="H16" s="1"/>
  <c r="G105"/>
  <c r="H105" s="1"/>
  <c r="G158"/>
  <c r="H158" s="1"/>
  <c r="G243"/>
  <c r="H243" s="1"/>
  <c r="G273"/>
  <c r="H273" s="1"/>
  <c r="G447"/>
  <c r="H447" s="1"/>
  <c r="G574"/>
  <c r="H574" s="1"/>
  <c r="G13"/>
  <c r="H13" s="1"/>
  <c r="G125"/>
  <c r="H125" s="1"/>
  <c r="G157"/>
  <c r="H157" s="1"/>
  <c r="G258"/>
  <c r="H258" s="1"/>
  <c r="G446"/>
  <c r="H446" s="1"/>
  <c r="G355"/>
  <c r="H355" s="1"/>
  <c r="G380"/>
  <c r="H380" s="1"/>
  <c r="G35"/>
  <c r="H35" s="1"/>
  <c r="G141"/>
  <c r="H141" s="1"/>
  <c r="G30"/>
  <c r="H30" s="1"/>
  <c r="G171"/>
  <c r="H171" s="1"/>
  <c r="G3"/>
  <c r="H3" s="1"/>
  <c r="G59"/>
  <c r="H59" s="1"/>
  <c r="G110"/>
  <c r="H110" s="1"/>
  <c r="G168"/>
  <c r="H168" s="1"/>
  <c r="G250"/>
  <c r="H250" s="1"/>
  <c r="G457"/>
  <c r="H457" s="1"/>
  <c r="G43"/>
  <c r="H43" s="1"/>
  <c r="G108"/>
  <c r="H108" s="1"/>
  <c r="G147"/>
  <c r="H147" s="1"/>
  <c r="G206"/>
  <c r="H206" s="1"/>
  <c r="G248"/>
  <c r="H248" s="1"/>
  <c r="G278"/>
  <c r="H278" s="1"/>
  <c r="G409"/>
  <c r="H409" s="1"/>
  <c r="G438"/>
  <c r="H438" s="1"/>
  <c r="G455"/>
  <c r="H455" s="1"/>
  <c r="G560"/>
  <c r="H560" s="1"/>
  <c r="G577"/>
  <c r="H577" s="1"/>
  <c r="G18"/>
  <c r="H18" s="1"/>
  <c r="G42"/>
  <c r="H42" s="1"/>
  <c r="G107"/>
  <c r="H107" s="1"/>
  <c r="G128"/>
  <c r="H128" s="1"/>
  <c r="G183"/>
  <c r="H183" s="1"/>
  <c r="G229"/>
  <c r="H229" s="1"/>
  <c r="G247"/>
  <c r="H247" s="1"/>
  <c r="G277"/>
  <c r="H277" s="1"/>
  <c r="G405"/>
  <c r="H405" s="1"/>
  <c r="G559"/>
  <c r="H559" s="1"/>
  <c r="G17"/>
  <c r="H17" s="1"/>
  <c r="G41"/>
  <c r="H41" s="1"/>
  <c r="G84"/>
  <c r="H84" s="1"/>
  <c r="G246"/>
  <c r="H246" s="1"/>
  <c r="G262"/>
  <c r="H262" s="1"/>
  <c r="G359"/>
  <c r="H359" s="1"/>
  <c r="G235"/>
  <c r="H235" s="1"/>
  <c r="G251"/>
  <c r="H251" s="1"/>
  <c r="G267"/>
  <c r="H267" s="1"/>
  <c r="G379"/>
  <c r="H379" s="1"/>
  <c r="G412"/>
  <c r="H412" s="1"/>
  <c r="G441"/>
  <c r="H441" s="1"/>
  <c r="G2"/>
  <c r="H2" s="1"/>
  <c r="G28"/>
  <c r="H28" s="1"/>
  <c r="G44"/>
  <c r="H44" s="1"/>
  <c r="G109"/>
  <c r="H109" s="1"/>
  <c r="G133"/>
  <c r="H133" s="1"/>
  <c r="G150"/>
  <c r="H150" s="1"/>
  <c r="G411"/>
  <c r="H411" s="1"/>
  <c r="G563"/>
  <c r="H563" s="1"/>
  <c r="G213"/>
  <c r="H213" s="1"/>
  <c r="G265"/>
  <c r="H265" s="1"/>
  <c r="G439"/>
  <c r="H439" s="1"/>
  <c r="G456"/>
  <c r="H456" s="1"/>
  <c r="G561"/>
  <c r="H561" s="1"/>
  <c r="G578"/>
  <c r="H578" s="1"/>
  <c r="F87"/>
  <c r="G87" l="1"/>
  <c r="H87" s="1"/>
</calcChain>
</file>

<file path=xl/sharedStrings.xml><?xml version="1.0" encoding="utf-8"?>
<sst xmlns="http://schemas.openxmlformats.org/spreadsheetml/2006/main" count="2585" uniqueCount="570">
  <si>
    <t>КО</t>
  </si>
  <si>
    <t>број парцеле</t>
  </si>
  <si>
    <t>назив културе</t>
  </si>
  <si>
    <t>површина</t>
  </si>
  <si>
    <t>УКУПНО ПОВРШИНА</t>
  </si>
  <si>
    <t>ШЈН</t>
  </si>
  <si>
    <t>БАЧКИ БРЕГ</t>
  </si>
  <si>
    <t>358/2</t>
  </si>
  <si>
    <t>ЊИВА 4.класе</t>
  </si>
  <si>
    <t>872</t>
  </si>
  <si>
    <t>ПАШЊАК 2.класе</t>
  </si>
  <si>
    <t>РИЂИЦА</t>
  </si>
  <si>
    <t>17</t>
  </si>
  <si>
    <t>ВИНОГРАД 2.класе</t>
  </si>
  <si>
    <t>18</t>
  </si>
  <si>
    <t>ЊИВА 2.класе</t>
  </si>
  <si>
    <t>33/2</t>
  </si>
  <si>
    <t>34</t>
  </si>
  <si>
    <t>43/2</t>
  </si>
  <si>
    <t>46/2</t>
  </si>
  <si>
    <t>49/2</t>
  </si>
  <si>
    <t>51/2</t>
  </si>
  <si>
    <t>52</t>
  </si>
  <si>
    <t>55/2</t>
  </si>
  <si>
    <t>138</t>
  </si>
  <si>
    <t>191</t>
  </si>
  <si>
    <t>ПАШЊАК 3.класе</t>
  </si>
  <si>
    <t>278</t>
  </si>
  <si>
    <t>279</t>
  </si>
  <si>
    <t>280/2</t>
  </si>
  <si>
    <t>281/2</t>
  </si>
  <si>
    <t>284</t>
  </si>
  <si>
    <t>287</t>
  </si>
  <si>
    <t>290</t>
  </si>
  <si>
    <t>293</t>
  </si>
  <si>
    <t>364</t>
  </si>
  <si>
    <t>ПАШЊАК 4.класе</t>
  </si>
  <si>
    <t>572</t>
  </si>
  <si>
    <t>ЊИВА 3.класе</t>
  </si>
  <si>
    <t>716</t>
  </si>
  <si>
    <t>717/1</t>
  </si>
  <si>
    <t>880</t>
  </si>
  <si>
    <t>892</t>
  </si>
  <si>
    <t>1196</t>
  </si>
  <si>
    <t>1197</t>
  </si>
  <si>
    <t>1654</t>
  </si>
  <si>
    <t>1666</t>
  </si>
  <si>
    <t>1680/2</t>
  </si>
  <si>
    <t>1694</t>
  </si>
  <si>
    <t>1702/2</t>
  </si>
  <si>
    <t>1714</t>
  </si>
  <si>
    <t>АЛЕКСА ШАНТИЋ</t>
  </si>
  <si>
    <t>260/1</t>
  </si>
  <si>
    <t>ЊИВА 1.класе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</si>
  <si>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</si>
  <si>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</si>
  <si>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</si>
  <si>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</si>
  <si>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</si>
  <si>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</si>
  <si>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</si>
  <si>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</si>
  <si>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</si>
  <si>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</si>
  <si>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</si>
  <si>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</si>
  <si>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</si>
  <si>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</si>
  <si>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</si>
  <si>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</si>
  <si>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</si>
  <si>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</si>
  <si>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</si>
  <si>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</si>
  <si>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</si>
  <si>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265/17</t>
  </si>
  <si>
    <t>265/18</t>
  </si>
  <si>
    <t>265/19</t>
  </si>
  <si>
    <t>265/20</t>
  </si>
  <si>
    <t>265/21</t>
  </si>
  <si>
    <t>349</t>
  </si>
  <si>
    <t>ВОЋЊАК 3.класе</t>
  </si>
  <si>
    <t>452/1</t>
  </si>
  <si>
    <t>ЛИВАДА 1.класе</t>
  </si>
  <si>
    <t>513/1</t>
  </si>
  <si>
    <t>513/3</t>
  </si>
  <si>
    <t>513/4</t>
  </si>
  <si>
    <t>513/7</t>
  </si>
  <si>
    <t>515</t>
  </si>
  <si>
    <t>719</t>
  </si>
  <si>
    <t>856/7</t>
  </si>
  <si>
    <t>856/8</t>
  </si>
  <si>
    <t>856/9</t>
  </si>
  <si>
    <t>856/10</t>
  </si>
  <si>
    <t>БАЧКИ МОНОШТОР</t>
  </si>
  <si>
    <t>58</t>
  </si>
  <si>
    <t>64</t>
  </si>
  <si>
    <t>ЛИВАДА 3.класе</t>
  </si>
  <si>
    <t>65</t>
  </si>
  <si>
    <t>ЊИВА 5.класе</t>
  </si>
  <si>
    <t>1529</t>
  </si>
  <si>
    <t>60</t>
  </si>
  <si>
    <t>168</t>
  </si>
  <si>
    <t>177/1</t>
  </si>
  <si>
    <t>222/1</t>
  </si>
  <si>
    <t>239/1</t>
  </si>
  <si>
    <t>240/1</t>
  </si>
  <si>
    <t>373/1</t>
  </si>
  <si>
    <t>ПАШЊАК 5.класе</t>
  </si>
  <si>
    <t>1480/5</t>
  </si>
  <si>
    <t>2505</t>
  </si>
  <si>
    <t>БЕЗДАН</t>
  </si>
  <si>
    <t>363</t>
  </si>
  <si>
    <t>469</t>
  </si>
  <si>
    <t>490</t>
  </si>
  <si>
    <t>802</t>
  </si>
  <si>
    <t>1058</t>
  </si>
  <si>
    <t>3029</t>
  </si>
  <si>
    <t>ЧОНОПЉА</t>
  </si>
  <si>
    <t>199</t>
  </si>
  <si>
    <t>200</t>
  </si>
  <si>
    <t>201</t>
  </si>
  <si>
    <t>202</t>
  </si>
  <si>
    <t>203</t>
  </si>
  <si>
    <t>204</t>
  </si>
  <si>
    <t>282/1</t>
  </si>
  <si>
    <t>282/2</t>
  </si>
  <si>
    <t>294</t>
  </si>
  <si>
    <t>318/2</t>
  </si>
  <si>
    <t>713/3</t>
  </si>
  <si>
    <t>745</t>
  </si>
  <si>
    <t>792/1</t>
  </si>
  <si>
    <t>792/2</t>
  </si>
  <si>
    <t>792/3</t>
  </si>
  <si>
    <t>793/1</t>
  </si>
  <si>
    <t>855/1</t>
  </si>
  <si>
    <t>855/2</t>
  </si>
  <si>
    <t>856/1</t>
  </si>
  <si>
    <t>858</t>
  </si>
  <si>
    <t>859/3</t>
  </si>
  <si>
    <t>859/4</t>
  </si>
  <si>
    <t>863/1</t>
  </si>
  <si>
    <t>978</t>
  </si>
  <si>
    <t>1396/2</t>
  </si>
  <si>
    <t>1399/2</t>
  </si>
  <si>
    <t>1401/2</t>
  </si>
  <si>
    <t>1403/2</t>
  </si>
  <si>
    <t>1433/1</t>
  </si>
  <si>
    <t>1433/2</t>
  </si>
  <si>
    <t>1435/2</t>
  </si>
  <si>
    <t>ДОРОСЛОВО</t>
  </si>
  <si>
    <t>237</t>
  </si>
  <si>
    <t>ТРСТИК-МОЧВАРА 2.класе</t>
  </si>
  <si>
    <t>238</t>
  </si>
  <si>
    <t>430</t>
  </si>
  <si>
    <t>498</t>
  </si>
  <si>
    <t>502</t>
  </si>
  <si>
    <t>585</t>
  </si>
  <si>
    <t>592/2</t>
  </si>
  <si>
    <t>596</t>
  </si>
  <si>
    <t>600</t>
  </si>
  <si>
    <t>602</t>
  </si>
  <si>
    <t>603</t>
  </si>
  <si>
    <t>659</t>
  </si>
  <si>
    <t>678</t>
  </si>
  <si>
    <t>685</t>
  </si>
  <si>
    <t>686</t>
  </si>
  <si>
    <t>1060</t>
  </si>
  <si>
    <t>ГАКОВО</t>
  </si>
  <si>
    <t>1</t>
  </si>
  <si>
    <t>79</t>
  </si>
  <si>
    <t>183</t>
  </si>
  <si>
    <t>244/1</t>
  </si>
  <si>
    <t>244/2</t>
  </si>
  <si>
    <t>244/3</t>
  </si>
  <si>
    <t>431/5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</si>
  <si>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</si>
  <si>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</si>
  <si>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</si>
  <si>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</si>
  <si>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</si>
  <si>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</si>
  <si>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</si>
  <si>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</si>
  <si>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855/11</t>
  </si>
  <si>
    <t>855/12</t>
  </si>
  <si>
    <t>874/1</t>
  </si>
  <si>
    <t>874/2</t>
  </si>
  <si>
    <t>874/3</t>
  </si>
  <si>
    <t>874/4</t>
  </si>
  <si>
    <t>874/5</t>
  </si>
  <si>
    <t>874/6</t>
  </si>
  <si>
    <t>874/7</t>
  </si>
  <si>
    <t>874/10</t>
  </si>
  <si>
    <t>874/15</t>
  </si>
  <si>
    <t>874/16</t>
  </si>
  <si>
    <t>876/2</t>
  </si>
  <si>
    <t>876/6</t>
  </si>
  <si>
    <t>876/7</t>
  </si>
  <si>
    <t>876/8</t>
  </si>
  <si>
    <t>876/9</t>
  </si>
  <si>
    <t>876/10</t>
  </si>
  <si>
    <t>958</t>
  </si>
  <si>
    <t>874/8</t>
  </si>
  <si>
    <t>ЊИВА 2.класе СУСВОЈИНА</t>
  </si>
  <si>
    <t>874/9</t>
  </si>
  <si>
    <t>874/11</t>
  </si>
  <si>
    <t>874/12</t>
  </si>
  <si>
    <t>874/13</t>
  </si>
  <si>
    <t>874/14</t>
  </si>
  <si>
    <t>КЉАЈИЋЕВО</t>
  </si>
  <si>
    <t>4/1</t>
  </si>
  <si>
    <t>1733/2</t>
  </si>
  <si>
    <t>1740</t>
  </si>
  <si>
    <t>2318</t>
  </si>
  <si>
    <t>2363</t>
  </si>
  <si>
    <t>2411</t>
  </si>
  <si>
    <t>КОЛУТ</t>
  </si>
  <si>
    <t>56</t>
  </si>
  <si>
    <t>101/2</t>
  </si>
  <si>
    <t>113/2</t>
  </si>
  <si>
    <t>132/3</t>
  </si>
  <si>
    <t>148</t>
  </si>
  <si>
    <t>ВИНОГРАД 3.класе</t>
  </si>
  <si>
    <t>153</t>
  </si>
  <si>
    <t>187</t>
  </si>
  <si>
    <t>188/2</t>
  </si>
  <si>
    <t>190</t>
  </si>
  <si>
    <t>192</t>
  </si>
  <si>
    <t>194</t>
  </si>
  <si>
    <t>197</t>
  </si>
  <si>
    <t>589/1</t>
  </si>
  <si>
    <t>589/2</t>
  </si>
  <si>
    <t>1017</t>
  </si>
  <si>
    <t>1020</t>
  </si>
  <si>
    <t>1023</t>
  </si>
  <si>
    <t>1025</t>
  </si>
  <si>
    <t>1028</t>
  </si>
  <si>
    <t>1069/1</t>
  </si>
  <si>
    <t>1069/2</t>
  </si>
  <si>
    <t>1089/3</t>
  </si>
  <si>
    <t>1090/2</t>
  </si>
  <si>
    <t>1117/1</t>
  </si>
  <si>
    <t>1168</t>
  </si>
  <si>
    <t>1170</t>
  </si>
  <si>
    <t>1172</t>
  </si>
  <si>
    <t>ТРСТИК-МОЧВАРА 3.класе</t>
  </si>
  <si>
    <t>1186</t>
  </si>
  <si>
    <t>1188</t>
  </si>
  <si>
    <t>1190</t>
  </si>
  <si>
    <t>1198</t>
  </si>
  <si>
    <t>1200</t>
  </si>
  <si>
    <t>1202</t>
  </si>
  <si>
    <t>1204</t>
  </si>
  <si>
    <t>1207</t>
  </si>
  <si>
    <t>РАСТИНА</t>
  </si>
  <si>
    <t>25/1</t>
  </si>
  <si>
    <t>39/1</t>
  </si>
  <si>
    <t>222</t>
  </si>
  <si>
    <t>СОМБОР 1</t>
  </si>
  <si>
    <t>3097/1</t>
  </si>
  <si>
    <t>3096/1</t>
  </si>
  <si>
    <t>ВОЋЊАК 2.класе</t>
  </si>
  <si>
    <t>8860</t>
  </si>
  <si>
    <t>194/2</t>
  </si>
  <si>
    <t>195/1</t>
  </si>
  <si>
    <t>3088/2</t>
  </si>
  <si>
    <t>3087/4</t>
  </si>
  <si>
    <t>3087/5</t>
  </si>
  <si>
    <t>3087/6</t>
  </si>
  <si>
    <t>3088/1</t>
  </si>
  <si>
    <t>3088/4</t>
  </si>
  <si>
    <t>3168/3</t>
  </si>
  <si>
    <t>3168/5</t>
  </si>
  <si>
    <t>3168/6</t>
  </si>
  <si>
    <t>3168/7</t>
  </si>
  <si>
    <t>3168/8</t>
  </si>
  <si>
    <t>3168/9</t>
  </si>
  <si>
    <t>3168/10</t>
  </si>
  <si>
    <t>3168/11</t>
  </si>
  <si>
    <t>3168/12</t>
  </si>
  <si>
    <t>3168/13</t>
  </si>
  <si>
    <t>3168/14</t>
  </si>
  <si>
    <t>3168/15</t>
  </si>
  <si>
    <t>3168/16</t>
  </si>
  <si>
    <t>3168/17</t>
  </si>
  <si>
    <t>3168/18</t>
  </si>
  <si>
    <t>3168/19</t>
  </si>
  <si>
    <t>3168/20</t>
  </si>
  <si>
    <t>3168/21</t>
  </si>
  <si>
    <t>3168/22</t>
  </si>
  <si>
    <t>3168/23</t>
  </si>
  <si>
    <t>3168/24</t>
  </si>
  <si>
    <t>3168/25</t>
  </si>
  <si>
    <t>3168/26</t>
  </si>
  <si>
    <t>3168/27</t>
  </si>
  <si>
    <t>3168/28</t>
  </si>
  <si>
    <t>3168/29</t>
  </si>
  <si>
    <t>3168/30</t>
  </si>
  <si>
    <t>3169/3</t>
  </si>
  <si>
    <t>ЛИВАДА 4.класе</t>
  </si>
  <si>
    <t>3169/4</t>
  </si>
  <si>
    <t>3169/5</t>
  </si>
  <si>
    <t>3169/6</t>
  </si>
  <si>
    <t>3169/7</t>
  </si>
  <si>
    <t>3169/8</t>
  </si>
  <si>
    <t>3169/9</t>
  </si>
  <si>
    <t>3169/10</t>
  </si>
  <si>
    <t>3169/11</t>
  </si>
  <si>
    <t>3169/12</t>
  </si>
  <si>
    <t>3169/13</t>
  </si>
  <si>
    <t>6427/3</t>
  </si>
  <si>
    <t>6427/4</t>
  </si>
  <si>
    <t>6512/2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</si>
  <si>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</si>
  <si>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</si>
  <si>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</si>
  <si>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</si>
  <si>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</si>
  <si>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</si>
  <si>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</si>
  <si>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</si>
  <si>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</si>
  <si>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</si>
  <si>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</si>
  <si>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6539</t>
  </si>
  <si>
    <t>6540/1</t>
  </si>
  <si>
    <t>6540/7</t>
  </si>
  <si>
    <t>6543/3</t>
  </si>
  <si>
    <t>6543/4</t>
  </si>
  <si>
    <t>6543/5</t>
  </si>
  <si>
    <t>6543/6</t>
  </si>
  <si>
    <t>6568/1</t>
  </si>
  <si>
    <t>6570/3</t>
  </si>
  <si>
    <t>6570/4</t>
  </si>
  <si>
    <t>7927/7</t>
  </si>
  <si>
    <t>7937/1</t>
  </si>
  <si>
    <t>8730/3</t>
  </si>
  <si>
    <t>8730/4</t>
  </si>
  <si>
    <t>8738/2</t>
  </si>
  <si>
    <t>8739/2</t>
  </si>
  <si>
    <t>8741</t>
  </si>
  <si>
    <t>8756/8</t>
  </si>
  <si>
    <t>8756/10</t>
  </si>
  <si>
    <t>8756/11</t>
  </si>
  <si>
    <t>8756/12</t>
  </si>
  <si>
    <t>8756/13</t>
  </si>
  <si>
    <t>8761/2</t>
  </si>
  <si>
    <t>8761/3</t>
  </si>
  <si>
    <t>8892/1</t>
  </si>
  <si>
    <t>8892/2</t>
  </si>
  <si>
    <t>9095/1</t>
  </si>
  <si>
    <t>9095/2</t>
  </si>
  <si>
    <t>9095/4</t>
  </si>
  <si>
    <t>9095/5</t>
  </si>
  <si>
    <t>9095/6</t>
  </si>
  <si>
    <t>9095/7</t>
  </si>
  <si>
    <t>9332/2</t>
  </si>
  <si>
    <t>9373/8</t>
  </si>
  <si>
    <t>9373/9</t>
  </si>
  <si>
    <t>9375/2</t>
  </si>
  <si>
    <t>9376/2</t>
  </si>
  <si>
    <t>9390/1</t>
  </si>
  <si>
    <t>9390/2</t>
  </si>
  <si>
    <t>9393/1</t>
  </si>
  <si>
    <t>9393/4</t>
  </si>
  <si>
    <t>9393/8</t>
  </si>
  <si>
    <t>9405/4</t>
  </si>
  <si>
    <t>9405/6</t>
  </si>
  <si>
    <t>9405/8</t>
  </si>
  <si>
    <t>9406/4</t>
  </si>
  <si>
    <t>9449/1</t>
  </si>
  <si>
    <t>9449/2</t>
  </si>
  <si>
    <t>9504/6</t>
  </si>
  <si>
    <t>9504/7</t>
  </si>
  <si>
    <t>9567/6</t>
  </si>
  <si>
    <t>9567/8</t>
  </si>
  <si>
    <t>9567/9</t>
  </si>
  <si>
    <t>9567/10</t>
  </si>
  <si>
    <t>9571/1</t>
  </si>
  <si>
    <t>9571/2</t>
  </si>
  <si>
    <t>9571/3</t>
  </si>
  <si>
    <t>9571/4</t>
  </si>
  <si>
    <t>9571/5</t>
  </si>
  <si>
    <t>9573/9</t>
  </si>
  <si>
    <t>9834/2</t>
  </si>
  <si>
    <t>9844/3</t>
  </si>
  <si>
    <t>9953/1</t>
  </si>
  <si>
    <t>9953/2</t>
  </si>
  <si>
    <t>9953/3</t>
  </si>
  <si>
    <t>7870/2</t>
  </si>
  <si>
    <t>7913/2</t>
  </si>
  <si>
    <t>7913/3</t>
  </si>
  <si>
    <t>7913/7</t>
  </si>
  <si>
    <t>7913/8</t>
  </si>
  <si>
    <t>7914/2</t>
  </si>
  <si>
    <t>7914/5</t>
  </si>
  <si>
    <t>7915/2</t>
  </si>
  <si>
    <t>7916/2</t>
  </si>
  <si>
    <t>7916/4</t>
  </si>
  <si>
    <t>7917/2</t>
  </si>
  <si>
    <t>7917/4</t>
  </si>
  <si>
    <t>7918/1</t>
  </si>
  <si>
    <t>7918/2</t>
  </si>
  <si>
    <t>СТАНИШИЋ</t>
  </si>
  <si>
    <t>235</t>
  </si>
  <si>
    <t>694/1</t>
  </si>
  <si>
    <t>695</t>
  </si>
  <si>
    <t>696</t>
  </si>
  <si>
    <t>752/2</t>
  </si>
  <si>
    <t>1254</t>
  </si>
  <si>
    <t>ЛИВАДА 2.класе</t>
  </si>
  <si>
    <t>1268</t>
  </si>
  <si>
    <t>1277</t>
  </si>
  <si>
    <t>2092</t>
  </si>
  <si>
    <t>2097</t>
  </si>
  <si>
    <t>2118/1</t>
  </si>
  <si>
    <t>2118/4</t>
  </si>
  <si>
    <t>СТАПАР</t>
  </si>
  <si>
    <t>115</t>
  </si>
  <si>
    <t>СВЕТОЗАР МИЛЕТИЋ</t>
  </si>
  <si>
    <t>801/2</t>
  </si>
  <si>
    <t>ТЕЛЕЧКА</t>
  </si>
  <si>
    <t>1131</t>
  </si>
  <si>
    <t>1132</t>
  </si>
  <si>
    <t>1133</t>
  </si>
  <si>
    <t>1472</t>
  </si>
  <si>
    <t>1473</t>
  </si>
  <si>
    <t>1481</t>
  </si>
  <si>
    <t>СОМБОР 2</t>
  </si>
  <si>
    <t>13210</t>
  </si>
  <si>
    <t>10453/2</t>
  </si>
  <si>
    <t>10488</t>
  </si>
  <si>
    <t>10499</t>
  </si>
  <si>
    <t>10500</t>
  </si>
  <si>
    <t>10512</t>
  </si>
  <si>
    <t>10513</t>
  </si>
  <si>
    <t>10514</t>
  </si>
  <si>
    <t>10515</t>
  </si>
  <si>
    <t>10516</t>
  </si>
  <si>
    <t>10517</t>
  </si>
  <si>
    <t>10520</t>
  </si>
  <si>
    <t>10521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</si>
  <si>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</si>
  <si>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</si>
  <si>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</si>
  <si>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</si>
  <si>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</si>
  <si>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</si>
  <si>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</si>
  <si>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</si>
  <si>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</si>
  <si>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10558</t>
  </si>
  <si>
    <t>10559</t>
  </si>
  <si>
    <t>10560</t>
  </si>
  <si>
    <t>10561</t>
  </si>
  <si>
    <t>10562</t>
  </si>
  <si>
    <t>10563</t>
  </si>
  <si>
    <t>10564</t>
  </si>
  <si>
    <t>10590/1</t>
  </si>
  <si>
    <t>10590/2</t>
  </si>
  <si>
    <t>10590/3</t>
  </si>
  <si>
    <t>10590/4</t>
  </si>
  <si>
    <t>10590/5</t>
  </si>
  <si>
    <t>10591/1</t>
  </si>
  <si>
    <t>10591/2</t>
  </si>
  <si>
    <t>10591/3</t>
  </si>
  <si>
    <t>10591/4</t>
  </si>
  <si>
    <t>10591/5</t>
  </si>
  <si>
    <t>10592/1</t>
  </si>
  <si>
    <t>10593/1</t>
  </si>
  <si>
    <t>10593/2</t>
  </si>
  <si>
    <t>10593/3</t>
  </si>
  <si>
    <t>10593/4</t>
  </si>
  <si>
    <t>10593/5</t>
  </si>
  <si>
    <t>10593/6</t>
  </si>
  <si>
    <t>10593/7</t>
  </si>
  <si>
    <t>10593/8</t>
  </si>
  <si>
    <t>10593/9</t>
  </si>
  <si>
    <t>10593/10</t>
  </si>
  <si>
    <t>10594</t>
  </si>
  <si>
    <t>10595</t>
  </si>
  <si>
    <t>10963/1</t>
  </si>
  <si>
    <t>10963/2</t>
  </si>
  <si>
    <t>10963/3</t>
  </si>
  <si>
    <t>11020</t>
  </si>
  <si>
    <t>11021</t>
  </si>
  <si>
    <t>11547</t>
  </si>
  <si>
    <t>11563</t>
  </si>
  <si>
    <t>11010</t>
  </si>
  <si>
    <t>11013</t>
  </si>
  <si>
    <t>11014</t>
  </si>
  <si>
    <t>11015</t>
  </si>
  <si>
    <t>11016</t>
  </si>
  <si>
    <t>11017</t>
  </si>
  <si>
    <t>11018</t>
  </si>
  <si>
    <t>11019</t>
  </si>
  <si>
    <t>10976</t>
  </si>
  <si>
    <t>10987</t>
  </si>
  <si>
    <t>10988</t>
  </si>
  <si>
    <t>10989</t>
  </si>
  <si>
    <t>10990</t>
  </si>
  <si>
    <t>10991</t>
  </si>
  <si>
    <t>10992</t>
  </si>
  <si>
    <t>11567</t>
  </si>
  <si>
    <t>11568</t>
  </si>
  <si>
    <t>11034</t>
  </si>
  <si>
    <t>11036</t>
  </si>
  <si>
    <t>11037</t>
  </si>
  <si>
    <t>11038</t>
  </si>
  <si>
    <t>11039</t>
  </si>
  <si>
    <t>11040</t>
  </si>
  <si>
    <t>11041</t>
  </si>
  <si>
    <t>11059</t>
  </si>
  <si>
    <t>11061</t>
  </si>
  <si>
    <t>11062</t>
  </si>
  <si>
    <t>11063</t>
  </si>
  <si>
    <t>11064</t>
  </si>
  <si>
    <t>11071</t>
  </si>
  <si>
    <t>11072</t>
  </si>
  <si>
    <t>11193/18</t>
  </si>
  <si>
    <t>11193/19</t>
  </si>
  <si>
    <t>11284</t>
  </si>
  <si>
    <t>11290</t>
  </si>
  <si>
    <t>11482</t>
  </si>
  <si>
    <t>11529</t>
  </si>
  <si>
    <t>11551</t>
  </si>
  <si>
    <t>11581</t>
  </si>
  <si>
    <t>16719</t>
  </si>
  <si>
    <t>20145</t>
  </si>
  <si>
    <t>20146</t>
  </si>
  <si>
    <t>20147</t>
  </si>
  <si>
    <t>20167</t>
  </si>
  <si>
    <t>21235</t>
  </si>
  <si>
    <t>21236</t>
  </si>
  <si>
    <t>21303</t>
  </si>
  <si>
    <t>21929</t>
  </si>
  <si>
    <t>21992/1</t>
  </si>
  <si>
    <t>22411</t>
  </si>
  <si>
    <t>23736/4</t>
  </si>
  <si>
    <t>23741/1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</si>
  <si>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</si>
  <si>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</si>
  <si>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</si>
  <si>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</si>
  <si>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</si>
  <si>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</si>
  <si>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</si>
  <si>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</si>
  <si>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</si>
  <si>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</si>
  <si>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23753/10</t>
  </si>
  <si>
    <t>23753/12</t>
  </si>
  <si>
    <t>23756/1</t>
  </si>
  <si>
    <t>23756/2</t>
  </si>
  <si>
    <t>23756/3</t>
  </si>
  <si>
    <t>23756/4</t>
  </si>
  <si>
    <t>23757/1</t>
  </si>
  <si>
    <t>23757/2</t>
  </si>
  <si>
    <t>23757/3</t>
  </si>
  <si>
    <t>23757/4</t>
  </si>
  <si>
    <t>23757/5</t>
  </si>
  <si>
    <t>23798</t>
  </si>
  <si>
    <t>Почетна цена (Еур)</t>
  </si>
  <si>
    <t>Почетна цена (Дин)</t>
  </si>
  <si>
    <t>Депозит (Дин) (50%)</t>
  </si>
  <si>
    <t>19393/1</t>
  </si>
  <si>
    <t>9,07 obradivo</t>
  </si>
  <si>
    <t>412/2</t>
  </si>
  <si>
    <t>3060/1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</si>
</sst>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0" fillId="0" borderId="5" xfId="0" applyFill="1" applyBorder="1"/>
    <xf numFmtId="0" fontId="0" fillId="0" borderId="5" xfId="0" applyBorder="1"/>
    <xf numFmtId="0" fontId="0" fillId="0" borderId="0" xfId="0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2" borderId="5" xfId="0" applyFill="1" applyBorder="1"/>
    <xf numFmtId="164" fontId="0" fillId="0" borderId="3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6" xfId="0" applyFill="1" applyBorder="1"/>
    <xf numFmtId="0" fontId="0" fillId="0" borderId="7" xfId="0" applyBorder="1"/>
    <xf numFmtId="0" fontId="0" fillId="0" borderId="6" xfId="0" applyFill="1" applyBorder="1"/>
    <xf numFmtId="0" fontId="0" fillId="0" borderId="6" xfId="0" applyBorder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/>
    <xf numFmtId="164" fontId="0" fillId="0" borderId="5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Fill="1" applyBorder="1" applyAlignment="1">
      <alignment horizontal="left"/>
    </xf>
    <xf numFmtId="164" fontId="0" fillId="0" borderId="5" xfId="0" applyNumberFormat="1" applyFill="1" applyBorder="1"/>
    <xf numFmtId="0" fontId="0" fillId="0" borderId="5" xfId="0" applyFill="1" applyBorder="1" applyAlignment="1"/>
    <xf numFmtId="0" fontId="0" fillId="0" borderId="0" xfId="0" applyBorder="1" applyAlignment="1">
      <alignment vertical="center"/>
    </xf>
    <xf numFmtId="0" fontId="0" fillId="0" borderId="6" xfId="0" applyBorder="1" applyAlignment="1"/>
    <xf numFmtId="2" fontId="1" fillId="2" borderId="3" xfId="0" applyNumberFormat="1" applyFont="1" applyFill="1" applyBorder="1" applyAlignment="1"/>
    <xf numFmtId="4" fontId="1" fillId="2" borderId="3" xfId="0" applyNumberFormat="1" applyFont="1" applyFill="1" applyBorder="1" applyAlignment="1"/>
    <xf numFmtId="0" fontId="0" fillId="0" borderId="6" xfId="0" applyFill="1" applyBorder="1" applyAlignment="1"/>
    <xf numFmtId="164" fontId="0" fillId="0" borderId="0" xfId="0" applyNumberFormat="1" applyBorder="1"/>
    <xf numFmtId="164" fontId="0" fillId="0" borderId="0" xfId="0" applyNumberFormat="1" applyFill="1"/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3" xfId="0" applyFill="1" applyBorder="1" applyAlignment="1"/>
    <xf numFmtId="0" fontId="0" fillId="2" borderId="6" xfId="0" applyFill="1" applyBorder="1" applyAlignment="1"/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2" fontId="0" fillId="2" borderId="3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3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3"/>
  <sheetViews>
    <sheetView tabSelected="1" topLeftCell="A569" workbookViewId="0">
      <selection activeCell="E601" sqref="E601"/>
    </sheetView>
  </sheetViews>
  <sheetFormatPr defaultRowHeight="15"/>
  <cols>
    <col min="1" max="1" width="20" bestFit="1" customWidth="1"/>
    <col min="2" max="2" width="15.85546875" customWidth="1"/>
    <col min="3" max="3" width="25.5703125" bestFit="1" customWidth="1"/>
    <col min="4" max="4" width="13.7109375" customWidth="1"/>
    <col min="5" max="5" width="15" customWidth="1"/>
    <col min="7" max="8" width="10.140625" bestFit="1" customWidth="1"/>
    <col min="10" max="10" width="27.85546875" style="13" bestFit="1" customWidth="1"/>
  </cols>
  <sheetData>
    <row r="1" spans="1:11" ht="45">
      <c r="A1" s="34" t="s">
        <v>0</v>
      </c>
      <c r="B1" s="66" t="s">
        <v>1</v>
      </c>
      <c r="C1" s="65" t="s">
        <v>2</v>
      </c>
      <c r="D1" s="34" t="s">
        <v>3</v>
      </c>
      <c r="E1" s="34" t="s">
        <v>4</v>
      </c>
      <c r="F1" s="36" t="s">
        <v>563</v>
      </c>
      <c r="G1" s="37" t="s">
        <v>564</v>
      </c>
      <c r="H1" s="37" t="s">
        <v>565</v>
      </c>
      <c r="I1" s="34" t="s">
        <v>5</v>
      </c>
      <c r="J1" s="57"/>
      <c r="K1" s="35">
        <v>117.3</v>
      </c>
    </row>
    <row r="2" spans="1:11">
      <c r="A2" s="5" t="s">
        <v>6</v>
      </c>
      <c r="B2" s="3" t="s">
        <v>7</v>
      </c>
      <c r="C2" s="2" t="s">
        <v>8</v>
      </c>
      <c r="D2" s="1">
        <v>0.1371</v>
      </c>
      <c r="E2" s="4">
        <f>D2</f>
        <v>0.1371</v>
      </c>
      <c r="F2" s="6">
        <f>E2*281.94</f>
        <v>38.653973999999998</v>
      </c>
      <c r="G2" s="7">
        <f>+F2*$K$1</f>
        <v>4534.1111501999994</v>
      </c>
      <c r="H2" s="7">
        <f>G2/2</f>
        <v>2267.0555750999997</v>
      </c>
      <c r="I2" s="4">
        <v>1</v>
      </c>
    </row>
    <row r="3" spans="1:11">
      <c r="A3" s="5" t="s">
        <v>6</v>
      </c>
      <c r="B3" s="3" t="s">
        <v>9</v>
      </c>
      <c r="C3" s="2" t="s">
        <v>10</v>
      </c>
      <c r="D3" s="1">
        <v>0.46810000000000002</v>
      </c>
      <c r="E3" s="4">
        <f>D3</f>
        <v>0.46810000000000002</v>
      </c>
      <c r="F3" s="6">
        <f>E3*71.27</f>
        <v>33.361486999999997</v>
      </c>
      <c r="G3" s="7">
        <f>+F3*$K$1</f>
        <v>3913.3024250999997</v>
      </c>
      <c r="H3" s="7">
        <f>G3/2</f>
        <v>1956.6512125499999</v>
      </c>
      <c r="I3" s="4">
        <v>2</v>
      </c>
    </row>
    <row r="4" spans="1:11">
      <c r="A4" s="80" t="s">
        <v>11</v>
      </c>
      <c r="B4" s="8" t="s">
        <v>12</v>
      </c>
      <c r="C4" s="9" t="s">
        <v>13</v>
      </c>
      <c r="D4" s="10">
        <v>7.1599999999999997E-2</v>
      </c>
      <c r="E4" s="104">
        <f>SUM(D4:D6)</f>
        <v>1.2416999999999998</v>
      </c>
      <c r="F4" s="101">
        <f>E4*356.34</f>
        <v>442.46737799999988</v>
      </c>
      <c r="G4" s="89">
        <f>+F4*$K$1</f>
        <v>51901.423439399987</v>
      </c>
      <c r="H4" s="89">
        <f>G4/2</f>
        <v>25950.711719699993</v>
      </c>
      <c r="I4" s="104">
        <v>1</v>
      </c>
    </row>
    <row r="5" spans="1:11">
      <c r="A5" s="81"/>
      <c r="B5" s="113" t="s">
        <v>14</v>
      </c>
      <c r="C5" s="114" t="s">
        <v>15</v>
      </c>
      <c r="D5" s="116">
        <v>1.1700999999999999</v>
      </c>
      <c r="E5" s="118"/>
      <c r="F5" s="109"/>
      <c r="G5" s="90"/>
      <c r="H5" s="90"/>
      <c r="I5" s="118"/>
    </row>
    <row r="6" spans="1:11">
      <c r="A6" s="82"/>
      <c r="B6" s="100"/>
      <c r="C6" s="115"/>
      <c r="D6" s="117"/>
      <c r="E6" s="105"/>
      <c r="F6" s="102"/>
      <c r="G6" s="91"/>
      <c r="H6" s="91"/>
      <c r="I6" s="105"/>
    </row>
    <row r="7" spans="1:11">
      <c r="A7" s="80" t="s">
        <v>11</v>
      </c>
      <c r="B7" s="8" t="s">
        <v>16</v>
      </c>
      <c r="C7" s="9" t="s">
        <v>15</v>
      </c>
      <c r="D7" s="10">
        <v>0.2636</v>
      </c>
      <c r="E7" s="104">
        <f>SUM(D7:D9)</f>
        <v>0.4546</v>
      </c>
      <c r="F7" s="101">
        <f>E7*356.34</f>
        <v>161.992164</v>
      </c>
      <c r="G7" s="89">
        <f>+F7*$K$1</f>
        <v>19001.680837200001</v>
      </c>
      <c r="H7" s="89">
        <f>G7/2</f>
        <v>9500.8404186000007</v>
      </c>
      <c r="I7" s="104">
        <v>2</v>
      </c>
    </row>
    <row r="8" spans="1:11">
      <c r="A8" s="81"/>
      <c r="B8" s="113" t="s">
        <v>17</v>
      </c>
      <c r="C8" s="114" t="s">
        <v>15</v>
      </c>
      <c r="D8" s="126">
        <v>0.191</v>
      </c>
      <c r="E8" s="118"/>
      <c r="F8" s="109"/>
      <c r="G8" s="90"/>
      <c r="H8" s="90"/>
      <c r="I8" s="118"/>
    </row>
    <row r="9" spans="1:11">
      <c r="A9" s="82"/>
      <c r="B9" s="100"/>
      <c r="C9" s="115"/>
      <c r="D9" s="144"/>
      <c r="E9" s="105"/>
      <c r="F9" s="102"/>
      <c r="G9" s="91"/>
      <c r="H9" s="91"/>
      <c r="I9" s="105"/>
    </row>
    <row r="10" spans="1:11">
      <c r="A10" s="5" t="s">
        <v>11</v>
      </c>
      <c r="B10" s="3" t="s">
        <v>18</v>
      </c>
      <c r="C10" s="2" t="s">
        <v>15</v>
      </c>
      <c r="D10" s="1">
        <v>0.29849999999999999</v>
      </c>
      <c r="E10" s="4">
        <f>D10</f>
        <v>0.29849999999999999</v>
      </c>
      <c r="F10" s="6">
        <f>E10*356.34</f>
        <v>106.36748999999999</v>
      </c>
      <c r="G10" s="7">
        <f>+F10*$K$1</f>
        <v>12476.906576999998</v>
      </c>
      <c r="H10" s="7">
        <f>G10/2</f>
        <v>6238.453288499999</v>
      </c>
      <c r="I10" s="4">
        <v>3</v>
      </c>
    </row>
    <row r="11" spans="1:11">
      <c r="A11" s="5" t="s">
        <v>11</v>
      </c>
      <c r="B11" s="3" t="s">
        <v>19</v>
      </c>
      <c r="C11" s="2" t="s">
        <v>15</v>
      </c>
      <c r="D11" s="1">
        <v>0.30520000000000003</v>
      </c>
      <c r="E11" s="4">
        <f>D11</f>
        <v>0.30520000000000003</v>
      </c>
      <c r="F11" s="6">
        <f>E11*356.34</f>
        <v>108.75496800000001</v>
      </c>
      <c r="G11" s="7">
        <f>+F11*$K$1</f>
        <v>12756.957746399999</v>
      </c>
      <c r="H11" s="7">
        <f>G11/2</f>
        <v>6378.4788731999997</v>
      </c>
      <c r="I11" s="4">
        <v>4</v>
      </c>
    </row>
    <row r="12" spans="1:11">
      <c r="A12" s="5" t="s">
        <v>11</v>
      </c>
      <c r="B12" s="3" t="s">
        <v>20</v>
      </c>
      <c r="C12" s="2" t="s">
        <v>15</v>
      </c>
      <c r="D12" s="1">
        <v>0.28889999999999999</v>
      </c>
      <c r="E12" s="4">
        <f>D12</f>
        <v>0.28889999999999999</v>
      </c>
      <c r="F12" s="6">
        <f>E12*356.34</f>
        <v>102.94662599999999</v>
      </c>
      <c r="G12" s="7">
        <f>+F12*$K$1</f>
        <v>12075.639229799999</v>
      </c>
      <c r="H12" s="7">
        <f>G12/2</f>
        <v>6037.8196148999996</v>
      </c>
      <c r="I12" s="4">
        <v>5</v>
      </c>
    </row>
    <row r="13" spans="1:11">
      <c r="A13" s="80" t="s">
        <v>11</v>
      </c>
      <c r="B13" s="8" t="s">
        <v>21</v>
      </c>
      <c r="C13" s="9" t="s">
        <v>13</v>
      </c>
      <c r="D13" s="10">
        <v>3.4099999999999998E-2</v>
      </c>
      <c r="E13" s="104">
        <f>SUM(D13:D15)</f>
        <v>0.25840000000000002</v>
      </c>
      <c r="F13" s="101">
        <f>E13*356.34</f>
        <v>92.078255999999996</v>
      </c>
      <c r="G13" s="89">
        <f>+F13*$K$1</f>
        <v>10800.779428799999</v>
      </c>
      <c r="H13" s="89">
        <f>G13/2</f>
        <v>5400.3897143999993</v>
      </c>
      <c r="I13" s="104">
        <v>6</v>
      </c>
    </row>
    <row r="14" spans="1:11">
      <c r="A14" s="81"/>
      <c r="B14" s="113" t="s">
        <v>22</v>
      </c>
      <c r="C14" s="114" t="s">
        <v>15</v>
      </c>
      <c r="D14" s="116">
        <v>0.2243</v>
      </c>
      <c r="E14" s="118"/>
      <c r="F14" s="109"/>
      <c r="G14" s="90"/>
      <c r="H14" s="90"/>
      <c r="I14" s="118"/>
    </row>
    <row r="15" spans="1:11">
      <c r="A15" s="82"/>
      <c r="B15" s="100"/>
      <c r="C15" s="115"/>
      <c r="D15" s="117"/>
      <c r="E15" s="105"/>
      <c r="F15" s="102"/>
      <c r="G15" s="91"/>
      <c r="H15" s="91"/>
      <c r="I15" s="105"/>
    </row>
    <row r="16" spans="1:11">
      <c r="A16" s="5" t="s">
        <v>11</v>
      </c>
      <c r="B16" s="3" t="s">
        <v>23</v>
      </c>
      <c r="C16" s="2" t="s">
        <v>15</v>
      </c>
      <c r="D16" s="1">
        <v>0.2059</v>
      </c>
      <c r="E16" s="4">
        <f>D16</f>
        <v>0.2059</v>
      </c>
      <c r="F16" s="6">
        <f>E16*356.34</f>
        <v>73.370405999999988</v>
      </c>
      <c r="G16" s="7">
        <f>+F16*$K$1</f>
        <v>8606.3486237999987</v>
      </c>
      <c r="H16" s="7">
        <f>G16/2</f>
        <v>4303.1743118999993</v>
      </c>
      <c r="I16" s="4">
        <v>7</v>
      </c>
    </row>
    <row r="17" spans="1:10">
      <c r="A17" s="5" t="s">
        <v>11</v>
      </c>
      <c r="B17" s="3" t="s">
        <v>24</v>
      </c>
      <c r="C17" s="2" t="s">
        <v>15</v>
      </c>
      <c r="D17" s="1">
        <v>6.3600000000000004E-2</v>
      </c>
      <c r="E17" s="4">
        <f>D17</f>
        <v>6.3600000000000004E-2</v>
      </c>
      <c r="F17" s="6">
        <f>E17*356.34</f>
        <v>22.663224</v>
      </c>
      <c r="G17" s="7">
        <f>+F17*$K$1</f>
        <v>2658.3961752</v>
      </c>
      <c r="H17" s="7">
        <f>G17/2</f>
        <v>1329.1980876</v>
      </c>
      <c r="I17" s="4">
        <v>8</v>
      </c>
    </row>
    <row r="18" spans="1:10">
      <c r="A18" s="5" t="s">
        <v>11</v>
      </c>
      <c r="B18" s="3" t="s">
        <v>25</v>
      </c>
      <c r="C18" s="2" t="s">
        <v>26</v>
      </c>
      <c r="D18" s="1">
        <v>1.2706999999999999</v>
      </c>
      <c r="E18" s="4">
        <f>D18</f>
        <v>1.2706999999999999</v>
      </c>
      <c r="F18" s="6">
        <f>E18*63.44</f>
        <v>80.613208</v>
      </c>
      <c r="G18" s="7">
        <f>+F18*$K$1</f>
        <v>9455.9292984000003</v>
      </c>
      <c r="H18" s="7">
        <f>G18/2</f>
        <v>4727.9646492000002</v>
      </c>
      <c r="I18" s="4">
        <v>9</v>
      </c>
    </row>
    <row r="19" spans="1:10">
      <c r="A19" s="80" t="s">
        <v>11</v>
      </c>
      <c r="B19" s="8" t="s">
        <v>27</v>
      </c>
      <c r="C19" s="9" t="s">
        <v>15</v>
      </c>
      <c r="D19" s="10">
        <v>1.1861999999999999</v>
      </c>
      <c r="E19" s="104">
        <f>SUM(D19:D27)</f>
        <v>2.4150999999999994</v>
      </c>
      <c r="F19" s="101">
        <f>E19*356.34</f>
        <v>860.59673399999974</v>
      </c>
      <c r="G19" s="89">
        <f>+F19*$K$1</f>
        <v>100947.99689819997</v>
      </c>
      <c r="H19" s="89">
        <f>G19/2</f>
        <v>50473.998449099985</v>
      </c>
      <c r="I19" s="104">
        <v>10</v>
      </c>
    </row>
    <row r="20" spans="1:10">
      <c r="A20" s="81"/>
      <c r="B20" s="11" t="s">
        <v>28</v>
      </c>
      <c r="C20" s="13" t="s">
        <v>15</v>
      </c>
      <c r="D20" s="12">
        <v>1.0681</v>
      </c>
      <c r="E20" s="118"/>
      <c r="F20" s="109"/>
      <c r="G20" s="90"/>
      <c r="H20" s="90"/>
      <c r="I20" s="118"/>
    </row>
    <row r="21" spans="1:10">
      <c r="A21" s="81"/>
      <c r="B21" s="11" t="s">
        <v>29</v>
      </c>
      <c r="C21" s="13" t="s">
        <v>15</v>
      </c>
      <c r="D21" s="14">
        <v>0.03</v>
      </c>
      <c r="E21" s="118"/>
      <c r="F21" s="109"/>
      <c r="G21" s="90"/>
      <c r="H21" s="90"/>
      <c r="I21" s="118"/>
    </row>
    <row r="22" spans="1:10">
      <c r="A22" s="81"/>
      <c r="B22" s="11" t="s">
        <v>30</v>
      </c>
      <c r="C22" s="13" t="s">
        <v>13</v>
      </c>
      <c r="D22" s="14">
        <v>2.5000000000000001E-2</v>
      </c>
      <c r="E22" s="118"/>
      <c r="F22" s="109"/>
      <c r="G22" s="90"/>
      <c r="H22" s="90"/>
      <c r="I22" s="118"/>
    </row>
    <row r="23" spans="1:10">
      <c r="A23" s="81"/>
      <c r="B23" s="11" t="s">
        <v>31</v>
      </c>
      <c r="C23" s="13" t="s">
        <v>13</v>
      </c>
      <c r="D23" s="14">
        <v>2.5000000000000001E-2</v>
      </c>
      <c r="E23" s="118"/>
      <c r="F23" s="109"/>
      <c r="G23" s="90"/>
      <c r="H23" s="90"/>
      <c r="I23" s="118"/>
      <c r="J23" s="62"/>
    </row>
    <row r="24" spans="1:10">
      <c r="A24" s="81"/>
      <c r="B24" s="11" t="s">
        <v>32</v>
      </c>
      <c r="C24" s="13" t="s">
        <v>15</v>
      </c>
      <c r="D24" s="12">
        <v>3.1099999999999999E-2</v>
      </c>
      <c r="E24" s="118"/>
      <c r="F24" s="109"/>
      <c r="G24" s="90"/>
      <c r="H24" s="90"/>
      <c r="I24" s="118"/>
      <c r="J24" s="62"/>
    </row>
    <row r="25" spans="1:10">
      <c r="A25" s="81"/>
      <c r="B25" s="11" t="s">
        <v>33</v>
      </c>
      <c r="C25" s="13" t="s">
        <v>15</v>
      </c>
      <c r="D25" s="12">
        <v>2.6599999999999999E-2</v>
      </c>
      <c r="E25" s="118"/>
      <c r="F25" s="109"/>
      <c r="G25" s="90"/>
      <c r="H25" s="90"/>
      <c r="I25" s="118"/>
    </row>
    <row r="26" spans="1:10">
      <c r="A26" s="81"/>
      <c r="B26" s="113" t="s">
        <v>34</v>
      </c>
      <c r="C26" s="114" t="s">
        <v>15</v>
      </c>
      <c r="D26" s="116">
        <v>2.3099999999999999E-2</v>
      </c>
      <c r="E26" s="118"/>
      <c r="F26" s="109"/>
      <c r="G26" s="90"/>
      <c r="H26" s="90"/>
      <c r="I26" s="118"/>
    </row>
    <row r="27" spans="1:10">
      <c r="A27" s="82"/>
      <c r="B27" s="100"/>
      <c r="C27" s="115"/>
      <c r="D27" s="117"/>
      <c r="E27" s="105"/>
      <c r="F27" s="102"/>
      <c r="G27" s="91"/>
      <c r="H27" s="91"/>
      <c r="I27" s="105"/>
    </row>
    <row r="28" spans="1:10">
      <c r="A28" s="5" t="s">
        <v>11</v>
      </c>
      <c r="B28" s="3" t="s">
        <v>35</v>
      </c>
      <c r="C28" s="2" t="s">
        <v>36</v>
      </c>
      <c r="D28" s="15">
        <v>8.2000000000000003E-2</v>
      </c>
      <c r="E28" s="16">
        <f>D28</f>
        <v>8.2000000000000003E-2</v>
      </c>
      <c r="F28" s="6">
        <f>E28*56.39</f>
        <v>4.6239800000000004</v>
      </c>
      <c r="G28" s="7">
        <f>+F28*$K$1</f>
        <v>542.39285400000006</v>
      </c>
      <c r="H28" s="7">
        <f>G28/2</f>
        <v>271.19642700000003</v>
      </c>
      <c r="I28" s="4">
        <v>11</v>
      </c>
    </row>
    <row r="29" spans="1:10">
      <c r="A29" s="5" t="s">
        <v>11</v>
      </c>
      <c r="B29" s="3" t="s">
        <v>37</v>
      </c>
      <c r="C29" s="2" t="s">
        <v>38</v>
      </c>
      <c r="D29" s="1">
        <v>3.6499999999999998E-2</v>
      </c>
      <c r="E29" s="4">
        <f>D29</f>
        <v>3.6499999999999998E-2</v>
      </c>
      <c r="F29" s="6">
        <f>E29*317.18</f>
        <v>11.577069999999999</v>
      </c>
      <c r="G29" s="7">
        <f>+F29*$K$1</f>
        <v>1357.9903109999998</v>
      </c>
      <c r="H29" s="7">
        <f>G29/2</f>
        <v>678.9951554999999</v>
      </c>
      <c r="I29" s="4">
        <v>12</v>
      </c>
    </row>
    <row r="30" spans="1:10">
      <c r="A30" s="80" t="s">
        <v>11</v>
      </c>
      <c r="B30" s="8" t="s">
        <v>39</v>
      </c>
      <c r="C30" s="9" t="s">
        <v>38</v>
      </c>
      <c r="D30" s="10">
        <v>3.0599999999999999E-2</v>
      </c>
      <c r="E30" s="104">
        <f>SUM(D30:D32)</f>
        <v>6.08E-2</v>
      </c>
      <c r="F30" s="101">
        <f>E30*317.18</f>
        <v>19.284544</v>
      </c>
      <c r="G30" s="89">
        <f>+F30*$K$1</f>
        <v>2262.0770112</v>
      </c>
      <c r="H30" s="89">
        <f>G30/2</f>
        <v>1131.0385056</v>
      </c>
      <c r="I30" s="104">
        <v>13</v>
      </c>
    </row>
    <row r="31" spans="1:10">
      <c r="A31" s="81"/>
      <c r="B31" s="113" t="s">
        <v>40</v>
      </c>
      <c r="C31" s="114" t="s">
        <v>38</v>
      </c>
      <c r="D31" s="116">
        <v>3.0200000000000001E-2</v>
      </c>
      <c r="E31" s="118"/>
      <c r="F31" s="109"/>
      <c r="G31" s="90"/>
      <c r="H31" s="90"/>
      <c r="I31" s="118"/>
    </row>
    <row r="32" spans="1:10">
      <c r="A32" s="82"/>
      <c r="B32" s="100"/>
      <c r="C32" s="115"/>
      <c r="D32" s="117"/>
      <c r="E32" s="105"/>
      <c r="F32" s="102"/>
      <c r="G32" s="91"/>
      <c r="H32" s="91"/>
      <c r="I32" s="105"/>
    </row>
    <row r="33" spans="1:9">
      <c r="A33" s="5" t="s">
        <v>11</v>
      </c>
      <c r="B33" s="3" t="s">
        <v>41</v>
      </c>
      <c r="C33" s="2" t="s">
        <v>36</v>
      </c>
      <c r="D33" s="15">
        <v>6.3419999999999996</v>
      </c>
      <c r="E33" s="16">
        <f>D33</f>
        <v>6.3419999999999996</v>
      </c>
      <c r="F33" s="6">
        <f>E33*56.39</f>
        <v>357.62538000000001</v>
      </c>
      <c r="G33" s="7">
        <f>+F33*$K$1</f>
        <v>41949.457073999998</v>
      </c>
      <c r="H33" s="7">
        <f>G33/2</f>
        <v>20974.728536999999</v>
      </c>
      <c r="I33" s="4">
        <v>14</v>
      </c>
    </row>
    <row r="34" spans="1:9">
      <c r="A34" s="5" t="s">
        <v>11</v>
      </c>
      <c r="B34" s="3" t="s">
        <v>42</v>
      </c>
      <c r="C34" s="2" t="s">
        <v>36</v>
      </c>
      <c r="D34" s="15">
        <v>4.3150000000000004</v>
      </c>
      <c r="E34" s="16">
        <f>D34</f>
        <v>4.3150000000000004</v>
      </c>
      <c r="F34" s="6">
        <f>E34*56.39</f>
        <v>243.32285000000002</v>
      </c>
      <c r="G34" s="7">
        <f>+F34*$K$1</f>
        <v>28541.770305000002</v>
      </c>
      <c r="H34" s="7">
        <f>G34/2</f>
        <v>14270.885152500001</v>
      </c>
      <c r="I34" s="4">
        <v>15</v>
      </c>
    </row>
    <row r="35" spans="1:9">
      <c r="A35" s="80" t="s">
        <v>11</v>
      </c>
      <c r="B35" s="8" t="s">
        <v>43</v>
      </c>
      <c r="C35" s="9" t="s">
        <v>36</v>
      </c>
      <c r="D35" s="10">
        <v>1.4155</v>
      </c>
      <c r="E35" s="104">
        <f>SUM(D35:D37)</f>
        <v>2.3420999999999998</v>
      </c>
      <c r="F35" s="101">
        <f>E35*56.39</f>
        <v>132.07101900000001</v>
      </c>
      <c r="G35" s="89">
        <f>+F35*$K$1</f>
        <v>15491.930528700001</v>
      </c>
      <c r="H35" s="89">
        <f>G35/2</f>
        <v>7745.9652643500003</v>
      </c>
      <c r="I35" s="104">
        <v>16</v>
      </c>
    </row>
    <row r="36" spans="1:9">
      <c r="A36" s="81"/>
      <c r="B36" s="113" t="s">
        <v>44</v>
      </c>
      <c r="C36" s="114" t="s">
        <v>36</v>
      </c>
      <c r="D36" s="116">
        <v>0.92659999999999998</v>
      </c>
      <c r="E36" s="118"/>
      <c r="F36" s="109"/>
      <c r="G36" s="90"/>
      <c r="H36" s="90"/>
      <c r="I36" s="118"/>
    </row>
    <row r="37" spans="1:9">
      <c r="A37" s="82"/>
      <c r="B37" s="100"/>
      <c r="C37" s="115"/>
      <c r="D37" s="117"/>
      <c r="E37" s="105"/>
      <c r="F37" s="102"/>
      <c r="G37" s="91"/>
      <c r="H37" s="91"/>
      <c r="I37" s="105"/>
    </row>
    <row r="38" spans="1:9">
      <c r="A38" s="5" t="s">
        <v>11</v>
      </c>
      <c r="B38" s="3" t="s">
        <v>45</v>
      </c>
      <c r="C38" s="2" t="s">
        <v>38</v>
      </c>
      <c r="D38" s="15">
        <v>0.108</v>
      </c>
      <c r="E38" s="16">
        <f t="shared" ref="E38:E43" si="0">D38</f>
        <v>0.108</v>
      </c>
      <c r="F38" s="6">
        <f>E38*317.18</f>
        <v>34.25544</v>
      </c>
      <c r="G38" s="7">
        <f t="shared" ref="G38:G44" si="1">+F38*$K$1</f>
        <v>4018.1631119999997</v>
      </c>
      <c r="H38" s="7">
        <f t="shared" ref="H38:H44" si="2">G38/2</f>
        <v>2009.0815559999999</v>
      </c>
      <c r="I38" s="4">
        <v>17</v>
      </c>
    </row>
    <row r="39" spans="1:9">
      <c r="A39" s="5" t="s">
        <v>11</v>
      </c>
      <c r="B39" s="3" t="s">
        <v>46</v>
      </c>
      <c r="C39" s="2" t="s">
        <v>38</v>
      </c>
      <c r="D39" s="1">
        <v>0.10829999999999999</v>
      </c>
      <c r="E39" s="4">
        <f t="shared" si="0"/>
        <v>0.10829999999999999</v>
      </c>
      <c r="F39" s="6">
        <f>E39*317.18</f>
        <v>34.350594000000001</v>
      </c>
      <c r="G39" s="7">
        <f t="shared" si="1"/>
        <v>4029.3246761999999</v>
      </c>
      <c r="H39" s="7">
        <f t="shared" si="2"/>
        <v>2014.6623380999999</v>
      </c>
      <c r="I39" s="4">
        <v>18</v>
      </c>
    </row>
    <row r="40" spans="1:9">
      <c r="A40" s="5" t="s">
        <v>11</v>
      </c>
      <c r="B40" s="3" t="s">
        <v>47</v>
      </c>
      <c r="C40" s="2" t="s">
        <v>15</v>
      </c>
      <c r="D40" s="1">
        <v>8.0699999999999994E-2</v>
      </c>
      <c r="E40" s="4">
        <f t="shared" si="0"/>
        <v>8.0699999999999994E-2</v>
      </c>
      <c r="F40" s="6">
        <f>E40*356.34</f>
        <v>28.756637999999995</v>
      </c>
      <c r="G40" s="7">
        <f t="shared" si="1"/>
        <v>3373.1536373999993</v>
      </c>
      <c r="H40" s="7">
        <f t="shared" si="2"/>
        <v>1686.5768186999996</v>
      </c>
      <c r="I40" s="4">
        <v>19</v>
      </c>
    </row>
    <row r="41" spans="1:9">
      <c r="A41" s="17" t="s">
        <v>11</v>
      </c>
      <c r="B41" s="11" t="s">
        <v>48</v>
      </c>
      <c r="C41" t="s">
        <v>36</v>
      </c>
      <c r="D41" s="14">
        <v>1.849</v>
      </c>
      <c r="E41" s="50">
        <f t="shared" si="0"/>
        <v>1.849</v>
      </c>
      <c r="F41" s="40">
        <f>E41*56.39</f>
        <v>104.26510999999999</v>
      </c>
      <c r="G41" s="7">
        <f t="shared" si="1"/>
        <v>12230.297402999999</v>
      </c>
      <c r="H41" s="43">
        <f t="shared" si="2"/>
        <v>6115.1487014999993</v>
      </c>
      <c r="I41" s="46">
        <v>20</v>
      </c>
    </row>
    <row r="42" spans="1:9">
      <c r="A42" s="5" t="s">
        <v>11</v>
      </c>
      <c r="B42" s="3" t="s">
        <v>49</v>
      </c>
      <c r="C42" s="2" t="s">
        <v>15</v>
      </c>
      <c r="D42" s="1">
        <v>0.5252</v>
      </c>
      <c r="E42" s="4">
        <f t="shared" si="0"/>
        <v>0.5252</v>
      </c>
      <c r="F42" s="6">
        <f>E42*356.34</f>
        <v>187.14976799999999</v>
      </c>
      <c r="G42" s="7">
        <f t="shared" si="1"/>
        <v>21952.667786399998</v>
      </c>
      <c r="H42" s="7">
        <f t="shared" si="2"/>
        <v>10976.333893199999</v>
      </c>
      <c r="I42" s="4">
        <v>21</v>
      </c>
    </row>
    <row r="43" spans="1:9">
      <c r="A43" s="17" t="s">
        <v>11</v>
      </c>
      <c r="B43" s="11" t="s">
        <v>50</v>
      </c>
      <c r="C43" t="s">
        <v>15</v>
      </c>
      <c r="D43" s="12">
        <v>0.26690000000000003</v>
      </c>
      <c r="E43" s="46">
        <f t="shared" si="0"/>
        <v>0.26690000000000003</v>
      </c>
      <c r="F43" s="40">
        <f>E43*356.34</f>
        <v>95.107146</v>
      </c>
      <c r="G43" s="7">
        <f t="shared" si="1"/>
        <v>11156.0682258</v>
      </c>
      <c r="H43" s="43">
        <f t="shared" si="2"/>
        <v>5578.0341128999999</v>
      </c>
      <c r="I43" s="46">
        <v>22</v>
      </c>
    </row>
    <row r="44" spans="1:9">
      <c r="A44" s="80" t="s">
        <v>51</v>
      </c>
      <c r="B44" s="8" t="s">
        <v>52</v>
      </c>
      <c r="C44" s="9" t="s">
        <v>53</v>
      </c>
      <c r="D44" s="18">
        <v>7.0000000000000001E-3</v>
      </c>
      <c r="E44" s="119">
        <f>SUM(D44:D58)</f>
        <v>0.52350000000000008</v>
      </c>
      <c r="F44" s="101">
        <f>E44*391.58</f>
        <v>204.99213000000003</v>
      </c>
      <c r="G44" s="89">
        <f t="shared" si="1"/>
        <v>24045.576849000005</v>
      </c>
      <c r="H44" s="89">
        <f t="shared" si="2"/>
        <v>12022.788424500002</v>
      </c>
      <c r="I44" s="104">
        <v>1</v>
      </c>
    </row>
    <row r="45" spans="1:9">
      <c r="A45" s="81"/>
      <c r="B45" s="11" t="s">
        <v>54</v>
      </c>
      <c r="C45" s="13" t="s">
        <v>53</v>
      </c>
      <c r="D45" s="12">
        <v>4.1099999999999998E-2</v>
      </c>
      <c r="E45" s="118"/>
      <c r="F45" s="109"/>
      <c r="G45" s="90"/>
      <c r="H45" s="90"/>
      <c r="I45" s="118"/>
    </row>
    <row r="46" spans="1:9">
      <c r="A46" s="81"/>
      <c r="B46" s="11" t="s">
        <v>55</v>
      </c>
      <c r="C46" s="13" t="s">
        <v>53</v>
      </c>
      <c r="D46" s="12">
        <v>6.4199999999999993E-2</v>
      </c>
      <c r="E46" s="118"/>
      <c r="F46" s="109"/>
      <c r="G46" s="90"/>
      <c r="H46" s="90"/>
      <c r="I46" s="118"/>
    </row>
    <row r="47" spans="1:9">
      <c r="A47" s="81"/>
      <c r="B47" s="11" t="s">
        <v>56</v>
      </c>
      <c r="C47" s="13" t="s">
        <v>53</v>
      </c>
      <c r="D47" s="12">
        <v>4.02E-2</v>
      </c>
      <c r="E47" s="118"/>
      <c r="F47" s="109"/>
      <c r="G47" s="90"/>
      <c r="H47" s="90"/>
      <c r="I47" s="118"/>
    </row>
    <row r="48" spans="1:9">
      <c r="A48" s="81"/>
      <c r="B48" s="11" t="s">
        <v>57</v>
      </c>
      <c r="C48" s="13" t="s">
        <v>53</v>
      </c>
      <c r="D48" s="12">
        <v>6.4999999999999997E-3</v>
      </c>
      <c r="E48" s="118"/>
      <c r="F48" s="109"/>
      <c r="G48" s="90"/>
      <c r="H48" s="90"/>
      <c r="I48" s="118"/>
    </row>
    <row r="49" spans="1:9">
      <c r="A49" s="81"/>
      <c r="B49" s="11" t="s">
        <v>58</v>
      </c>
      <c r="C49" s="13" t="s">
        <v>53</v>
      </c>
      <c r="D49" s="12">
        <v>7.8200000000000006E-2</v>
      </c>
      <c r="E49" s="118"/>
      <c r="F49" s="109"/>
      <c r="G49" s="90"/>
      <c r="H49" s="90"/>
      <c r="I49" s="118"/>
    </row>
    <row r="50" spans="1:9">
      <c r="A50" s="81"/>
      <c r="B50" s="11" t="s">
        <v>59</v>
      </c>
      <c r="C50" s="13" t="s">
        <v>53</v>
      </c>
      <c r="D50" s="12">
        <v>1.5900000000000001E-2</v>
      </c>
      <c r="E50" s="118"/>
      <c r="F50" s="109"/>
      <c r="G50" s="90"/>
      <c r="H50" s="90"/>
      <c r="I50" s="118"/>
    </row>
    <row r="51" spans="1:9">
      <c r="A51" s="81"/>
      <c r="B51" s="11" t="s">
        <v>60</v>
      </c>
      <c r="C51" s="13" t="s">
        <v>53</v>
      </c>
      <c r="D51" s="12">
        <v>1.34E-2</v>
      </c>
      <c r="E51" s="118"/>
      <c r="F51" s="109"/>
      <c r="G51" s="90"/>
      <c r="H51" s="90"/>
      <c r="I51" s="118"/>
    </row>
    <row r="52" spans="1:9">
      <c r="A52" s="81"/>
      <c r="B52" s="11" t="s">
        <v>61</v>
      </c>
      <c r="C52" s="13" t="s">
        <v>53</v>
      </c>
      <c r="D52" s="12">
        <v>4.9799999999999997E-2</v>
      </c>
      <c r="E52" s="118"/>
      <c r="F52" s="109"/>
      <c r="G52" s="90"/>
      <c r="H52" s="90"/>
      <c r="I52" s="118"/>
    </row>
    <row r="53" spans="1:9">
      <c r="A53" s="81"/>
      <c r="B53" s="11" t="s">
        <v>62</v>
      </c>
      <c r="C53" s="13" t="s">
        <v>53</v>
      </c>
      <c r="D53" s="12">
        <v>6.6500000000000004E-2</v>
      </c>
      <c r="E53" s="118"/>
      <c r="F53" s="109"/>
      <c r="G53" s="90"/>
      <c r="H53" s="90"/>
      <c r="I53" s="118"/>
    </row>
    <row r="54" spans="1:9">
      <c r="A54" s="81"/>
      <c r="B54" s="11" t="s">
        <v>63</v>
      </c>
      <c r="C54" s="13" t="s">
        <v>53</v>
      </c>
      <c r="D54" s="12">
        <v>3.6600000000000001E-2</v>
      </c>
      <c r="E54" s="118"/>
      <c r="F54" s="109"/>
      <c r="G54" s="90"/>
      <c r="H54" s="90"/>
      <c r="I54" s="118"/>
    </row>
    <row r="55" spans="1:9">
      <c r="A55" s="81"/>
      <c r="B55" s="11" t="s">
        <v>64</v>
      </c>
      <c r="C55" s="13" t="s">
        <v>53</v>
      </c>
      <c r="D55" s="12">
        <v>3.8E-3</v>
      </c>
      <c r="E55" s="118"/>
      <c r="F55" s="109"/>
      <c r="G55" s="90"/>
      <c r="H55" s="90"/>
      <c r="I55" s="118"/>
    </row>
    <row r="56" spans="1:9">
      <c r="A56" s="81"/>
      <c r="B56" s="11" t="s">
        <v>65</v>
      </c>
      <c r="C56" s="13" t="s">
        <v>53</v>
      </c>
      <c r="D56" s="12">
        <v>8.3299999999999999E-2</v>
      </c>
      <c r="E56" s="118"/>
      <c r="F56" s="109"/>
      <c r="G56" s="90"/>
      <c r="H56" s="90"/>
      <c r="I56" s="118"/>
    </row>
    <row r="57" spans="1:9">
      <c r="A57" s="81"/>
      <c r="B57" s="113" t="s">
        <v>66</v>
      </c>
      <c r="C57" s="114" t="s">
        <v>53</v>
      </c>
      <c r="D57" s="126">
        <v>1.7000000000000001E-2</v>
      </c>
      <c r="E57" s="118"/>
      <c r="F57" s="109"/>
      <c r="G57" s="90"/>
      <c r="H57" s="90"/>
      <c r="I57" s="118"/>
    </row>
    <row r="58" spans="1:9">
      <c r="A58" s="82"/>
      <c r="B58" s="100"/>
      <c r="C58" s="115"/>
      <c r="D58" s="144"/>
      <c r="E58" s="105"/>
      <c r="F58" s="102"/>
      <c r="G58" s="91"/>
      <c r="H58" s="91"/>
      <c r="I58" s="105"/>
    </row>
    <row r="59" spans="1:9">
      <c r="A59" s="106" t="s">
        <v>51</v>
      </c>
      <c r="B59" s="8" t="s">
        <v>67</v>
      </c>
      <c r="C59" s="9" t="s">
        <v>53</v>
      </c>
      <c r="D59" s="18">
        <v>1.6E-2</v>
      </c>
      <c r="E59" s="119">
        <f>SUM(D59:D65)</f>
        <v>0.11549999999999999</v>
      </c>
      <c r="F59" s="101">
        <f>E59*391.58</f>
        <v>45.227489999999996</v>
      </c>
      <c r="G59" s="89">
        <f>+F59*$K$1</f>
        <v>5305.1845769999991</v>
      </c>
      <c r="H59" s="89">
        <f>G59/2</f>
        <v>2652.5922884999995</v>
      </c>
      <c r="I59" s="104">
        <v>2</v>
      </c>
    </row>
    <row r="60" spans="1:9">
      <c r="A60" s="107"/>
      <c r="B60" s="11" t="s">
        <v>68</v>
      </c>
      <c r="C60" s="13" t="s">
        <v>53</v>
      </c>
      <c r="D60" s="12">
        <v>2.9600000000000001E-2</v>
      </c>
      <c r="E60" s="118"/>
      <c r="F60" s="109"/>
      <c r="G60" s="90"/>
      <c r="H60" s="90"/>
      <c r="I60" s="118"/>
    </row>
    <row r="61" spans="1:9">
      <c r="A61" s="107"/>
      <c r="B61" s="11" t="s">
        <v>69</v>
      </c>
      <c r="C61" s="13" t="s">
        <v>53</v>
      </c>
      <c r="D61" s="12">
        <v>2.52E-2</v>
      </c>
      <c r="E61" s="118"/>
      <c r="F61" s="109"/>
      <c r="G61" s="90"/>
      <c r="H61" s="90"/>
      <c r="I61" s="118"/>
    </row>
    <row r="62" spans="1:9">
      <c r="A62" s="107"/>
      <c r="B62" s="11" t="s">
        <v>70</v>
      </c>
      <c r="C62" s="13" t="s">
        <v>53</v>
      </c>
      <c r="D62" s="12">
        <v>1.8E-3</v>
      </c>
      <c r="E62" s="118"/>
      <c r="F62" s="109"/>
      <c r="G62" s="90"/>
      <c r="H62" s="90"/>
      <c r="I62" s="118"/>
    </row>
    <row r="63" spans="1:9">
      <c r="A63" s="107"/>
      <c r="B63" s="11" t="s">
        <v>71</v>
      </c>
      <c r="C63" s="13" t="s">
        <v>53</v>
      </c>
      <c r="D63" s="12">
        <v>3.56E-2</v>
      </c>
      <c r="E63" s="118"/>
      <c r="F63" s="109"/>
      <c r="G63" s="90"/>
      <c r="H63" s="90"/>
      <c r="I63" s="118"/>
    </row>
    <row r="64" spans="1:9">
      <c r="A64" s="107"/>
      <c r="B64" s="113" t="s">
        <v>72</v>
      </c>
      <c r="C64" s="114" t="s">
        <v>53</v>
      </c>
      <c r="D64" s="116">
        <v>7.3000000000000001E-3</v>
      </c>
      <c r="E64" s="118"/>
      <c r="F64" s="109"/>
      <c r="G64" s="90"/>
      <c r="H64" s="90"/>
      <c r="I64" s="118"/>
    </row>
    <row r="65" spans="1:9">
      <c r="A65" s="108"/>
      <c r="B65" s="100"/>
      <c r="C65" s="115"/>
      <c r="D65" s="117"/>
      <c r="E65" s="105"/>
      <c r="F65" s="102"/>
      <c r="G65" s="91"/>
      <c r="H65" s="91"/>
      <c r="I65" s="105"/>
    </row>
    <row r="66" spans="1:9">
      <c r="A66" s="106" t="s">
        <v>51</v>
      </c>
      <c r="B66" s="8" t="s">
        <v>73</v>
      </c>
      <c r="C66" s="9" t="s">
        <v>53</v>
      </c>
      <c r="D66" s="10">
        <v>6.4000000000000003E-3</v>
      </c>
      <c r="E66" s="104">
        <f>SUM(D66:D68)</f>
        <v>4.58E-2</v>
      </c>
      <c r="F66" s="101">
        <f>E66*391.58</f>
        <v>17.934363999999999</v>
      </c>
      <c r="G66" s="89">
        <f>+F66*$K$1</f>
        <v>2103.7008971999999</v>
      </c>
      <c r="H66" s="89">
        <f>G66/2</f>
        <v>1051.8504485999999</v>
      </c>
      <c r="I66" s="104">
        <v>3</v>
      </c>
    </row>
    <row r="67" spans="1:9">
      <c r="A67" s="107"/>
      <c r="B67" s="113" t="s">
        <v>74</v>
      </c>
      <c r="C67" s="114" t="s">
        <v>53</v>
      </c>
      <c r="D67" s="116">
        <v>3.9399999999999998E-2</v>
      </c>
      <c r="E67" s="118"/>
      <c r="F67" s="109"/>
      <c r="G67" s="90"/>
      <c r="H67" s="90"/>
      <c r="I67" s="118"/>
    </row>
    <row r="68" spans="1:9">
      <c r="A68" s="108"/>
      <c r="B68" s="100"/>
      <c r="C68" s="115"/>
      <c r="D68" s="117"/>
      <c r="E68" s="105"/>
      <c r="F68" s="102"/>
      <c r="G68" s="91"/>
      <c r="H68" s="91"/>
      <c r="I68" s="105"/>
    </row>
    <row r="69" spans="1:9">
      <c r="A69" s="80" t="s">
        <v>51</v>
      </c>
      <c r="B69" s="8" t="s">
        <v>75</v>
      </c>
      <c r="C69" s="9" t="s">
        <v>53</v>
      </c>
      <c r="D69" s="10">
        <v>6.6400000000000001E-2</v>
      </c>
      <c r="E69" s="104">
        <f>SUM(D69:D74)</f>
        <v>0.70609999999999995</v>
      </c>
      <c r="F69" s="101">
        <f>E69*391.58</f>
        <v>276.49463799999995</v>
      </c>
      <c r="G69" s="89">
        <f>+F69*$K$1</f>
        <v>32432.821037399994</v>
      </c>
      <c r="H69" s="89">
        <f>G69/2</f>
        <v>16216.410518699997</v>
      </c>
      <c r="I69" s="104">
        <v>4</v>
      </c>
    </row>
    <row r="70" spans="1:9">
      <c r="A70" s="81"/>
      <c r="B70" s="11" t="s">
        <v>76</v>
      </c>
      <c r="C70" s="13" t="s">
        <v>53</v>
      </c>
      <c r="D70" s="12">
        <v>3.3599999999999998E-2</v>
      </c>
      <c r="E70" s="118"/>
      <c r="F70" s="109"/>
      <c r="G70" s="90"/>
      <c r="H70" s="90"/>
      <c r="I70" s="118"/>
    </row>
    <row r="71" spans="1:9">
      <c r="A71" s="81"/>
      <c r="B71" s="11" t="s">
        <v>77</v>
      </c>
      <c r="C71" s="13" t="s">
        <v>53</v>
      </c>
      <c r="D71" s="12">
        <v>4.4999999999999997E-3</v>
      </c>
      <c r="E71" s="118"/>
      <c r="F71" s="109"/>
      <c r="G71" s="90"/>
      <c r="H71" s="90"/>
      <c r="I71" s="118"/>
    </row>
    <row r="72" spans="1:9">
      <c r="A72" s="81"/>
      <c r="B72" s="11" t="s">
        <v>78</v>
      </c>
      <c r="C72" s="13" t="s">
        <v>53</v>
      </c>
      <c r="D72" s="12">
        <v>0.51139999999999997</v>
      </c>
      <c r="E72" s="118"/>
      <c r="F72" s="109"/>
      <c r="G72" s="90"/>
      <c r="H72" s="90"/>
      <c r="I72" s="118"/>
    </row>
    <row r="73" spans="1:9">
      <c r="A73" s="81"/>
      <c r="B73" s="113" t="s">
        <v>79</v>
      </c>
      <c r="C73" s="114" t="s">
        <v>53</v>
      </c>
      <c r="D73" s="116">
        <v>9.0200000000000002E-2</v>
      </c>
      <c r="E73" s="118"/>
      <c r="F73" s="109"/>
      <c r="G73" s="90"/>
      <c r="H73" s="90"/>
      <c r="I73" s="118"/>
    </row>
    <row r="74" spans="1:9">
      <c r="A74" s="82"/>
      <c r="B74" s="100"/>
      <c r="C74" s="115"/>
      <c r="D74" s="117"/>
      <c r="E74" s="105"/>
      <c r="F74" s="102"/>
      <c r="G74" s="91"/>
      <c r="H74" s="91"/>
      <c r="I74" s="105"/>
    </row>
    <row r="75" spans="1:9">
      <c r="A75" s="17" t="s">
        <v>51</v>
      </c>
      <c r="B75" s="11" t="s">
        <v>80</v>
      </c>
      <c r="C75" t="s">
        <v>81</v>
      </c>
      <c r="D75" s="12">
        <v>0.28079999999999999</v>
      </c>
      <c r="E75" s="46">
        <f>D75</f>
        <v>0.28079999999999999</v>
      </c>
      <c r="F75" s="40">
        <f>E75*317.18</f>
        <v>89.064143999999999</v>
      </c>
      <c r="G75" s="7">
        <f>+F75*$K$1</f>
        <v>10447.2240912</v>
      </c>
      <c r="H75" s="43">
        <f>G75/2</f>
        <v>5223.6120455999999</v>
      </c>
      <c r="I75" s="46">
        <v>5</v>
      </c>
    </row>
    <row r="76" spans="1:9">
      <c r="A76" s="5" t="s">
        <v>51</v>
      </c>
      <c r="B76" s="3" t="s">
        <v>82</v>
      </c>
      <c r="C76" s="2" t="s">
        <v>83</v>
      </c>
      <c r="D76" s="1">
        <v>0.32629999999999998</v>
      </c>
      <c r="E76" s="4">
        <f>D76</f>
        <v>0.32629999999999998</v>
      </c>
      <c r="F76" s="6">
        <f>E76*195.79</f>
        <v>63.886276999999993</v>
      </c>
      <c r="G76" s="7">
        <f>+F76*$K$1</f>
        <v>7493.8602920999992</v>
      </c>
      <c r="H76" s="7">
        <f>G76/2</f>
        <v>3746.9301460499996</v>
      </c>
      <c r="I76" s="4">
        <v>6</v>
      </c>
    </row>
    <row r="77" spans="1:9">
      <c r="A77" s="17" t="s">
        <v>51</v>
      </c>
      <c r="B77" s="11" t="s">
        <v>84</v>
      </c>
      <c r="C77" t="s">
        <v>53</v>
      </c>
      <c r="D77" s="12">
        <v>6.1100000000000002E-2</v>
      </c>
      <c r="E77" s="46">
        <f>D77</f>
        <v>6.1100000000000002E-2</v>
      </c>
      <c r="F77" s="40">
        <f>E77*391.58</f>
        <v>23.925538</v>
      </c>
      <c r="G77" s="7">
        <f>+F77*$K$1</f>
        <v>2806.4656074</v>
      </c>
      <c r="H77" s="43">
        <f>G77/2</f>
        <v>1403.2328037</v>
      </c>
      <c r="I77" s="46">
        <v>7</v>
      </c>
    </row>
    <row r="78" spans="1:9">
      <c r="A78" s="80" t="s">
        <v>51</v>
      </c>
      <c r="B78" s="8" t="s">
        <v>85</v>
      </c>
      <c r="C78" s="9" t="s">
        <v>53</v>
      </c>
      <c r="D78" s="10">
        <v>1.2699999999999999E-2</v>
      </c>
      <c r="E78" s="104">
        <f>SUM(D78:D82)</f>
        <v>0.1358</v>
      </c>
      <c r="F78" s="101">
        <f>E78*391.58</f>
        <v>53.176563999999999</v>
      </c>
      <c r="G78" s="89">
        <f>+F78*$K$1</f>
        <v>6237.6109571999996</v>
      </c>
      <c r="H78" s="89">
        <f>G78/2</f>
        <v>3118.8054785999998</v>
      </c>
      <c r="I78" s="104">
        <v>8</v>
      </c>
    </row>
    <row r="79" spans="1:9">
      <c r="A79" s="81"/>
      <c r="B79" s="11" t="s">
        <v>86</v>
      </c>
      <c r="C79" s="13" t="s">
        <v>53</v>
      </c>
      <c r="D79" s="12">
        <v>4.4499999999999998E-2</v>
      </c>
      <c r="E79" s="118"/>
      <c r="F79" s="109"/>
      <c r="G79" s="90"/>
      <c r="H79" s="90"/>
      <c r="I79" s="118"/>
    </row>
    <row r="80" spans="1:9">
      <c r="A80" s="81"/>
      <c r="B80" s="11" t="s">
        <v>87</v>
      </c>
      <c r="C80" s="13" t="s">
        <v>53</v>
      </c>
      <c r="D80" s="14">
        <v>1.4E-2</v>
      </c>
      <c r="E80" s="118"/>
      <c r="F80" s="109"/>
      <c r="G80" s="90"/>
      <c r="H80" s="90"/>
      <c r="I80" s="118"/>
    </row>
    <row r="81" spans="1:10">
      <c r="A81" s="81"/>
      <c r="B81" s="113" t="s">
        <v>88</v>
      </c>
      <c r="C81" s="114" t="s">
        <v>53</v>
      </c>
      <c r="D81" s="116">
        <v>6.4600000000000005E-2</v>
      </c>
      <c r="E81" s="118"/>
      <c r="F81" s="109"/>
      <c r="G81" s="90"/>
      <c r="H81" s="90"/>
      <c r="I81" s="118"/>
    </row>
    <row r="82" spans="1:10">
      <c r="A82" s="82"/>
      <c r="B82" s="100"/>
      <c r="C82" s="115"/>
      <c r="D82" s="117"/>
      <c r="E82" s="105"/>
      <c r="F82" s="102"/>
      <c r="G82" s="91"/>
      <c r="H82" s="91"/>
      <c r="I82" s="105"/>
    </row>
    <row r="83" spans="1:10">
      <c r="A83" s="17" t="s">
        <v>51</v>
      </c>
      <c r="B83" s="11" t="s">
        <v>89</v>
      </c>
      <c r="C83" t="s">
        <v>53</v>
      </c>
      <c r="D83" s="12">
        <v>8.3199999999999996E-2</v>
      </c>
      <c r="E83" s="46">
        <f>D83</f>
        <v>8.3199999999999996E-2</v>
      </c>
      <c r="F83" s="40">
        <f>E83*391.58</f>
        <v>32.579456</v>
      </c>
      <c r="G83" s="7">
        <f>+F83*$K$1</f>
        <v>3821.5701887999999</v>
      </c>
      <c r="H83" s="43">
        <f>G83/2</f>
        <v>1910.7850943999999</v>
      </c>
      <c r="I83" s="46">
        <v>9</v>
      </c>
    </row>
    <row r="84" spans="1:10">
      <c r="A84" s="80" t="s">
        <v>51</v>
      </c>
      <c r="B84" s="8" t="s">
        <v>90</v>
      </c>
      <c r="C84" s="9" t="s">
        <v>53</v>
      </c>
      <c r="D84" s="10">
        <v>7.6600000000000001E-2</v>
      </c>
      <c r="E84" s="104">
        <f>SUM(D84:D86)</f>
        <v>8.6900000000000005E-2</v>
      </c>
      <c r="F84" s="101">
        <f>E84*391.58</f>
        <v>34.028302000000004</v>
      </c>
      <c r="G84" s="89">
        <f>+F84*$K$1</f>
        <v>3991.5198246000004</v>
      </c>
      <c r="H84" s="89">
        <f>G84/2</f>
        <v>1995.7599123000002</v>
      </c>
      <c r="I84" s="104">
        <v>10</v>
      </c>
    </row>
    <row r="85" spans="1:10">
      <c r="A85" s="81"/>
      <c r="B85" s="113" t="s">
        <v>91</v>
      </c>
      <c r="C85" s="114" t="s">
        <v>53</v>
      </c>
      <c r="D85" s="116">
        <v>1.03E-2</v>
      </c>
      <c r="E85" s="118"/>
      <c r="F85" s="109"/>
      <c r="G85" s="90"/>
      <c r="H85" s="90"/>
      <c r="I85" s="118"/>
    </row>
    <row r="86" spans="1:10">
      <c r="A86" s="82"/>
      <c r="B86" s="100"/>
      <c r="C86" s="115"/>
      <c r="D86" s="117"/>
      <c r="E86" s="105"/>
      <c r="F86" s="102"/>
      <c r="G86" s="91"/>
      <c r="H86" s="91"/>
      <c r="I86" s="105"/>
    </row>
    <row r="87" spans="1:10">
      <c r="A87" s="80" t="s">
        <v>51</v>
      </c>
      <c r="B87" s="8" t="s">
        <v>92</v>
      </c>
      <c r="C87" s="9" t="s">
        <v>53</v>
      </c>
      <c r="D87" s="10">
        <v>9.7999999999999997E-3</v>
      </c>
      <c r="E87" s="104">
        <f>SUM(D87:D89)</f>
        <v>8.6800000000000002E-2</v>
      </c>
      <c r="F87" s="101">
        <f>E87*391.58</f>
        <v>33.989143999999996</v>
      </c>
      <c r="G87" s="89">
        <f>+F87*$K$1</f>
        <v>3986.9265911999996</v>
      </c>
      <c r="H87" s="89">
        <f>G87/2</f>
        <v>1993.4632955999998</v>
      </c>
      <c r="I87" s="104">
        <v>11</v>
      </c>
    </row>
    <row r="88" spans="1:10">
      <c r="A88" s="81"/>
      <c r="B88" s="113" t="s">
        <v>93</v>
      </c>
      <c r="C88" s="114" t="s">
        <v>53</v>
      </c>
      <c r="D88" s="126">
        <v>7.6999999999999999E-2</v>
      </c>
      <c r="E88" s="118"/>
      <c r="F88" s="109"/>
      <c r="G88" s="90"/>
      <c r="H88" s="90"/>
      <c r="I88" s="118"/>
    </row>
    <row r="89" spans="1:10">
      <c r="A89" s="82"/>
      <c r="B89" s="100"/>
      <c r="C89" s="115"/>
      <c r="D89" s="144"/>
      <c r="E89" s="105"/>
      <c r="F89" s="102"/>
      <c r="G89" s="91"/>
      <c r="H89" s="91"/>
      <c r="I89" s="105"/>
    </row>
    <row r="90" spans="1:10">
      <c r="A90" s="17" t="s">
        <v>94</v>
      </c>
      <c r="B90" s="11" t="s">
        <v>95</v>
      </c>
      <c r="C90" t="s">
        <v>8</v>
      </c>
      <c r="D90" s="12">
        <v>0.2611</v>
      </c>
      <c r="E90" s="46">
        <f>D90</f>
        <v>0.2611</v>
      </c>
      <c r="F90" s="40">
        <f>E90*281.94</f>
        <v>73.614534000000006</v>
      </c>
      <c r="G90" s="7">
        <f>+F90*$K$1</f>
        <v>8634.9848382</v>
      </c>
      <c r="H90" s="43">
        <f>G90/2</f>
        <v>4317.4924191</v>
      </c>
      <c r="I90" s="46">
        <v>1</v>
      </c>
    </row>
    <row r="91" spans="1:10">
      <c r="A91" s="106" t="s">
        <v>94</v>
      </c>
      <c r="B91" s="8" t="s">
        <v>96</v>
      </c>
      <c r="C91" s="9" t="s">
        <v>97</v>
      </c>
      <c r="D91" s="10">
        <v>0.82020000000000004</v>
      </c>
      <c r="E91" s="119">
        <f>SUM(D91:D93)</f>
        <v>0.94800000000000006</v>
      </c>
      <c r="F91" s="101">
        <v>161.6</v>
      </c>
      <c r="G91" s="89">
        <f>+F91*$K$1</f>
        <v>18955.68</v>
      </c>
      <c r="H91" s="89">
        <f>G91/2</f>
        <v>9477.84</v>
      </c>
      <c r="I91" s="104">
        <v>2</v>
      </c>
    </row>
    <row r="92" spans="1:10">
      <c r="A92" s="107"/>
      <c r="B92" s="113" t="s">
        <v>98</v>
      </c>
      <c r="C92" s="114" t="s">
        <v>99</v>
      </c>
      <c r="D92" s="116">
        <v>0.1278</v>
      </c>
      <c r="E92" s="142"/>
      <c r="F92" s="109"/>
      <c r="G92" s="90"/>
      <c r="H92" s="90"/>
      <c r="I92" s="118"/>
    </row>
    <row r="93" spans="1:10">
      <c r="A93" s="108"/>
      <c r="B93" s="100"/>
      <c r="C93" s="115"/>
      <c r="D93" s="117"/>
      <c r="E93" s="143"/>
      <c r="F93" s="102"/>
      <c r="G93" s="91"/>
      <c r="H93" s="91"/>
      <c r="I93" s="105"/>
    </row>
    <row r="94" spans="1:10">
      <c r="A94" s="5" t="s">
        <v>94</v>
      </c>
      <c r="B94" s="3" t="s">
        <v>100</v>
      </c>
      <c r="C94" s="1" t="s">
        <v>97</v>
      </c>
      <c r="D94" s="1">
        <v>1.8251999999999999</v>
      </c>
      <c r="E94" s="4">
        <f>D94</f>
        <v>1.8251999999999999</v>
      </c>
      <c r="F94" s="6">
        <f>E94*158.59</f>
        <v>289.45846799999998</v>
      </c>
      <c r="G94" s="7">
        <f>+F94*$K$1</f>
        <v>33953.478296399997</v>
      </c>
      <c r="H94" s="7">
        <f>G94/2</f>
        <v>16976.739148199998</v>
      </c>
      <c r="I94" s="4">
        <v>3</v>
      </c>
    </row>
    <row r="95" spans="1:10">
      <c r="A95" s="5" t="s">
        <v>94</v>
      </c>
      <c r="B95" s="3" t="s">
        <v>101</v>
      </c>
      <c r="C95" s="2" t="s">
        <v>8</v>
      </c>
      <c r="D95" s="1">
        <v>0.15890000000000001</v>
      </c>
      <c r="E95" s="4">
        <f>D95</f>
        <v>0.15890000000000001</v>
      </c>
      <c r="F95" s="6">
        <f>E95*281.94</f>
        <v>44.800266000000001</v>
      </c>
      <c r="G95" s="7">
        <f>+F95*$K$1</f>
        <v>5255.0712018000004</v>
      </c>
      <c r="H95" s="7">
        <f>G95/2</f>
        <v>2627.5356009000002</v>
      </c>
      <c r="I95" s="4">
        <v>4</v>
      </c>
      <c r="J95"/>
    </row>
    <row r="96" spans="1:10">
      <c r="A96" s="22" t="s">
        <v>94</v>
      </c>
      <c r="B96" s="11" t="s">
        <v>102</v>
      </c>
      <c r="C96" s="25" t="s">
        <v>15</v>
      </c>
      <c r="D96" s="12">
        <v>9.9699999999999997E-2</v>
      </c>
      <c r="E96" s="72">
        <f>D96</f>
        <v>9.9699999999999997E-2</v>
      </c>
      <c r="F96" s="40">
        <f>E96*356.34</f>
        <v>35.527097999999995</v>
      </c>
      <c r="G96" s="69">
        <f>+F96*$K$1</f>
        <v>4167.3285953999994</v>
      </c>
      <c r="H96" s="43">
        <f>G96/2</f>
        <v>2083.6642976999997</v>
      </c>
      <c r="I96" s="72">
        <v>4</v>
      </c>
    </row>
    <row r="97" spans="1:9">
      <c r="A97" s="106" t="s">
        <v>94</v>
      </c>
      <c r="B97" s="8" t="s">
        <v>103</v>
      </c>
      <c r="C97" s="9" t="s">
        <v>15</v>
      </c>
      <c r="D97" s="18">
        <v>2.4E-2</v>
      </c>
      <c r="E97" s="119">
        <f>SUM(D97:D99)</f>
        <v>0.11349999999999999</v>
      </c>
      <c r="F97" s="101">
        <f>E97*356.34</f>
        <v>40.444589999999991</v>
      </c>
      <c r="G97" s="89">
        <f>+F97*$K$1</f>
        <v>4744.1504069999992</v>
      </c>
      <c r="H97" s="89">
        <f>G97/2</f>
        <v>2372.0752034999996</v>
      </c>
      <c r="I97" s="104">
        <v>5</v>
      </c>
    </row>
    <row r="98" spans="1:9">
      <c r="A98" s="107"/>
      <c r="B98" s="113" t="s">
        <v>104</v>
      </c>
      <c r="C98" s="114" t="s">
        <v>15</v>
      </c>
      <c r="D98" s="116">
        <v>8.9499999999999996E-2</v>
      </c>
      <c r="E98" s="118"/>
      <c r="F98" s="109"/>
      <c r="G98" s="90"/>
      <c r="H98" s="90"/>
      <c r="I98" s="118"/>
    </row>
    <row r="99" spans="1:9">
      <c r="A99" s="108"/>
      <c r="B99" s="100"/>
      <c r="C99" s="115"/>
      <c r="D99" s="117"/>
      <c r="E99" s="105"/>
      <c r="F99" s="102"/>
      <c r="G99" s="91"/>
      <c r="H99" s="91"/>
      <c r="I99" s="105"/>
    </row>
    <row r="100" spans="1:9">
      <c r="A100" s="107" t="s">
        <v>94</v>
      </c>
      <c r="B100" s="11" t="s">
        <v>105</v>
      </c>
      <c r="C100" t="s">
        <v>15</v>
      </c>
      <c r="D100" s="12">
        <v>3.2800000000000003E-2</v>
      </c>
      <c r="E100" s="118">
        <f>SUM(D100:D102)</f>
        <v>0.15090000000000001</v>
      </c>
      <c r="F100" s="101">
        <f>E100*356.34</f>
        <v>53.771706000000002</v>
      </c>
      <c r="G100" s="89">
        <f>+F100*$K$1</f>
        <v>6307.4211138000001</v>
      </c>
      <c r="H100" s="89">
        <f>G100/2</f>
        <v>3153.7105569</v>
      </c>
      <c r="I100" s="118">
        <v>6</v>
      </c>
    </row>
    <row r="101" spans="1:9">
      <c r="A101" s="107"/>
      <c r="B101" s="113" t="s">
        <v>106</v>
      </c>
      <c r="C101" s="114" t="s">
        <v>15</v>
      </c>
      <c r="D101" s="116">
        <v>0.1181</v>
      </c>
      <c r="E101" s="118"/>
      <c r="F101" s="109"/>
      <c r="G101" s="90"/>
      <c r="H101" s="90"/>
      <c r="I101" s="118"/>
    </row>
    <row r="102" spans="1:9">
      <c r="A102" s="107"/>
      <c r="B102" s="100"/>
      <c r="C102" s="115"/>
      <c r="D102" s="117"/>
      <c r="E102" s="118"/>
      <c r="F102" s="102"/>
      <c r="G102" s="91"/>
      <c r="H102" s="91"/>
      <c r="I102" s="118"/>
    </row>
    <row r="103" spans="1:9">
      <c r="A103" s="5" t="s">
        <v>94</v>
      </c>
      <c r="B103" s="3" t="s">
        <v>107</v>
      </c>
      <c r="C103" s="2" t="s">
        <v>108</v>
      </c>
      <c r="D103" s="1">
        <v>4.4400000000000002E-2</v>
      </c>
      <c r="E103" s="4">
        <f t="shared" ref="E103:E113" si="3">D103</f>
        <v>4.4400000000000002E-2</v>
      </c>
      <c r="F103" s="6">
        <f>E103*49.34</f>
        <v>2.1906960000000004</v>
      </c>
      <c r="G103" s="7">
        <f t="shared" ref="G103:G114" si="4">+F103*$K$1</f>
        <v>256.96864080000006</v>
      </c>
      <c r="H103" s="7">
        <f t="shared" ref="H103:H114" si="5">G103/2</f>
        <v>128.48432040000003</v>
      </c>
      <c r="I103" s="4">
        <v>7</v>
      </c>
    </row>
    <row r="104" spans="1:9">
      <c r="A104" s="17" t="s">
        <v>94</v>
      </c>
      <c r="B104" s="11" t="s">
        <v>109</v>
      </c>
      <c r="C104" t="s">
        <v>97</v>
      </c>
      <c r="D104" s="12">
        <v>3.5900000000000001E-2</v>
      </c>
      <c r="E104" s="46">
        <f t="shared" si="3"/>
        <v>3.5900000000000001E-2</v>
      </c>
      <c r="F104" s="40">
        <f>E104*158.59</f>
        <v>5.6933810000000005</v>
      </c>
      <c r="G104" s="7">
        <f t="shared" si="4"/>
        <v>667.83359130000008</v>
      </c>
      <c r="H104" s="43">
        <f t="shared" si="5"/>
        <v>333.91679565000004</v>
      </c>
      <c r="I104" s="46">
        <v>8</v>
      </c>
    </row>
    <row r="105" spans="1:9">
      <c r="A105" s="5" t="s">
        <v>94</v>
      </c>
      <c r="B105" s="3" t="s">
        <v>110</v>
      </c>
      <c r="C105" s="2" t="s">
        <v>36</v>
      </c>
      <c r="D105" s="1">
        <v>0.90469999999999995</v>
      </c>
      <c r="E105" s="4">
        <f t="shared" si="3"/>
        <v>0.90469999999999995</v>
      </c>
      <c r="F105" s="6">
        <f>E105*56.39</f>
        <v>51.016033</v>
      </c>
      <c r="G105" s="7">
        <f t="shared" si="4"/>
        <v>5984.1806709000002</v>
      </c>
      <c r="H105" s="7">
        <f t="shared" si="5"/>
        <v>2992.0903354500001</v>
      </c>
      <c r="I105" s="4">
        <v>9</v>
      </c>
    </row>
    <row r="106" spans="1:9">
      <c r="A106" s="17" t="s">
        <v>111</v>
      </c>
      <c r="B106" s="11" t="s">
        <v>112</v>
      </c>
      <c r="C106" t="s">
        <v>38</v>
      </c>
      <c r="D106" s="12">
        <v>2.92E-2</v>
      </c>
      <c r="E106" s="46">
        <f t="shared" si="3"/>
        <v>2.92E-2</v>
      </c>
      <c r="F106" s="40">
        <f>E106*317.18</f>
        <v>9.2616560000000003</v>
      </c>
      <c r="G106" s="7">
        <f t="shared" si="4"/>
        <v>1086.3922488000001</v>
      </c>
      <c r="H106" s="43">
        <f t="shared" si="5"/>
        <v>543.19612440000003</v>
      </c>
      <c r="I106" s="46">
        <v>1</v>
      </c>
    </row>
    <row r="107" spans="1:9">
      <c r="A107" s="5" t="s">
        <v>111</v>
      </c>
      <c r="B107" s="19" t="s">
        <v>568</v>
      </c>
      <c r="C107" s="2" t="s">
        <v>38</v>
      </c>
      <c r="D107" s="1">
        <v>2.4899999999999999E-2</v>
      </c>
      <c r="E107" s="4">
        <f t="shared" si="3"/>
        <v>2.4899999999999999E-2</v>
      </c>
      <c r="F107" s="6">
        <f>E107*317.18</f>
        <v>7.8977819999999994</v>
      </c>
      <c r="G107" s="7">
        <f t="shared" si="4"/>
        <v>926.40982859999986</v>
      </c>
      <c r="H107" s="7">
        <f t="shared" si="5"/>
        <v>463.20491429999993</v>
      </c>
      <c r="I107" s="4">
        <v>2</v>
      </c>
    </row>
    <row r="108" spans="1:9">
      <c r="A108" s="17" t="s">
        <v>111</v>
      </c>
      <c r="B108" s="11" t="s">
        <v>113</v>
      </c>
      <c r="C108" t="s">
        <v>38</v>
      </c>
      <c r="D108" s="12">
        <v>1.77E-2</v>
      </c>
      <c r="E108" s="46">
        <f t="shared" si="3"/>
        <v>1.77E-2</v>
      </c>
      <c r="F108" s="40">
        <f>E108*317.18</f>
        <v>5.6140860000000004</v>
      </c>
      <c r="G108" s="7">
        <f t="shared" si="4"/>
        <v>658.53228780000006</v>
      </c>
      <c r="H108" s="43">
        <f t="shared" si="5"/>
        <v>329.26614390000003</v>
      </c>
      <c r="I108" s="46">
        <v>3</v>
      </c>
    </row>
    <row r="109" spans="1:9">
      <c r="A109" s="5" t="s">
        <v>111</v>
      </c>
      <c r="B109" s="3" t="s">
        <v>114</v>
      </c>
      <c r="C109" s="2" t="s">
        <v>38</v>
      </c>
      <c r="D109" s="1">
        <v>1.0699999999999999E-2</v>
      </c>
      <c r="E109" s="4">
        <f t="shared" si="3"/>
        <v>1.0699999999999999E-2</v>
      </c>
      <c r="F109" s="6">
        <f>E109*317.18</f>
        <v>3.3938259999999998</v>
      </c>
      <c r="G109" s="7">
        <f t="shared" si="4"/>
        <v>398.09578979999998</v>
      </c>
      <c r="H109" s="7">
        <f t="shared" si="5"/>
        <v>199.04789489999999</v>
      </c>
      <c r="I109" s="4">
        <v>4</v>
      </c>
    </row>
    <row r="110" spans="1:9">
      <c r="A110" s="17" t="s">
        <v>111</v>
      </c>
      <c r="B110" s="11" t="s">
        <v>115</v>
      </c>
      <c r="C110" t="s">
        <v>15</v>
      </c>
      <c r="D110" s="12">
        <v>4.7500000000000001E-2</v>
      </c>
      <c r="E110" s="46">
        <f t="shared" si="3"/>
        <v>4.7500000000000001E-2</v>
      </c>
      <c r="F110" s="40">
        <f>E110*356.34</f>
        <v>16.92615</v>
      </c>
      <c r="G110" s="7">
        <f t="shared" si="4"/>
        <v>1985.4373949999999</v>
      </c>
      <c r="H110" s="43">
        <f t="shared" si="5"/>
        <v>992.71869749999996</v>
      </c>
      <c r="I110" s="46">
        <v>5</v>
      </c>
    </row>
    <row r="111" spans="1:9">
      <c r="A111" s="5" t="s">
        <v>111</v>
      </c>
      <c r="B111" s="3" t="s">
        <v>116</v>
      </c>
      <c r="C111" s="2" t="s">
        <v>36</v>
      </c>
      <c r="D111" s="1">
        <v>4.1584000000000003</v>
      </c>
      <c r="E111" s="4">
        <f t="shared" si="3"/>
        <v>4.1584000000000003</v>
      </c>
      <c r="F111" s="6">
        <f>E111*56.39</f>
        <v>234.49217600000003</v>
      </c>
      <c r="G111" s="7">
        <f t="shared" si="4"/>
        <v>27505.932244800002</v>
      </c>
      <c r="H111" s="7">
        <f t="shared" si="5"/>
        <v>13752.966122400001</v>
      </c>
      <c r="I111" s="4">
        <v>6</v>
      </c>
    </row>
    <row r="112" spans="1:9">
      <c r="A112" s="17" t="s">
        <v>111</v>
      </c>
      <c r="B112" s="11" t="s">
        <v>117</v>
      </c>
      <c r="C112" t="s">
        <v>99</v>
      </c>
      <c r="D112" s="12">
        <v>2.64E-2</v>
      </c>
      <c r="E112" s="46">
        <f t="shared" si="3"/>
        <v>2.64E-2</v>
      </c>
      <c r="F112" s="40">
        <f>E112*246.7</f>
        <v>6.51288</v>
      </c>
      <c r="G112" s="7">
        <f t="shared" si="4"/>
        <v>763.960824</v>
      </c>
      <c r="H112" s="43">
        <f t="shared" si="5"/>
        <v>381.980412</v>
      </c>
      <c r="I112" s="46">
        <v>7</v>
      </c>
    </row>
    <row r="113" spans="1:10" s="21" customFormat="1">
      <c r="A113" s="5" t="s">
        <v>111</v>
      </c>
      <c r="B113" s="54" t="s">
        <v>569</v>
      </c>
      <c r="C113" s="53" t="s">
        <v>26</v>
      </c>
      <c r="D113" s="3">
        <v>10.6289</v>
      </c>
      <c r="E113" s="20">
        <f t="shared" si="3"/>
        <v>10.6289</v>
      </c>
      <c r="F113" s="6">
        <f>E113*63.44</f>
        <v>674.297416</v>
      </c>
      <c r="G113" s="7">
        <f t="shared" si="4"/>
        <v>79095.0868968</v>
      </c>
      <c r="H113" s="7">
        <f t="shared" si="5"/>
        <v>39547.5434484</v>
      </c>
      <c r="I113" s="20">
        <v>8</v>
      </c>
      <c r="J113" s="39"/>
    </row>
    <row r="114" spans="1:10">
      <c r="A114" s="80" t="s">
        <v>118</v>
      </c>
      <c r="B114" s="8" t="s">
        <v>119</v>
      </c>
      <c r="C114" s="9" t="s">
        <v>38</v>
      </c>
      <c r="D114" s="10">
        <v>9.2700000000000005E-2</v>
      </c>
      <c r="E114" s="104">
        <f>SUM(D114:D120)</f>
        <v>0.53520000000000001</v>
      </c>
      <c r="F114" s="101">
        <f>E114*317.18</f>
        <v>169.75473600000001</v>
      </c>
      <c r="G114" s="89">
        <f t="shared" si="4"/>
        <v>19912.2305328</v>
      </c>
      <c r="H114" s="89">
        <f t="shared" si="5"/>
        <v>9956.1152664000001</v>
      </c>
      <c r="I114" s="104">
        <v>1</v>
      </c>
    </row>
    <row r="115" spans="1:10">
      <c r="A115" s="81"/>
      <c r="B115" s="11" t="s">
        <v>120</v>
      </c>
      <c r="C115" s="13" t="s">
        <v>38</v>
      </c>
      <c r="D115" s="12">
        <v>9.8500000000000004E-2</v>
      </c>
      <c r="E115" s="118"/>
      <c r="F115" s="109"/>
      <c r="G115" s="90"/>
      <c r="H115" s="90"/>
      <c r="I115" s="118"/>
    </row>
    <row r="116" spans="1:10">
      <c r="A116" s="81"/>
      <c r="B116" s="11" t="s">
        <v>121</v>
      </c>
      <c r="C116" s="13" t="s">
        <v>38</v>
      </c>
      <c r="D116" s="12">
        <v>9.6699999999999994E-2</v>
      </c>
      <c r="E116" s="118"/>
      <c r="F116" s="109"/>
      <c r="G116" s="90"/>
      <c r="H116" s="90"/>
      <c r="I116" s="118"/>
    </row>
    <row r="117" spans="1:10">
      <c r="A117" s="81"/>
      <c r="B117" s="11" t="s">
        <v>122</v>
      </c>
      <c r="C117" s="13" t="s">
        <v>38</v>
      </c>
      <c r="D117" s="12">
        <v>8.4699999999999998E-2</v>
      </c>
      <c r="E117" s="118"/>
      <c r="F117" s="109"/>
      <c r="G117" s="90"/>
      <c r="H117" s="90"/>
      <c r="I117" s="118"/>
    </row>
    <row r="118" spans="1:10">
      <c r="A118" s="81"/>
      <c r="B118" s="11" t="s">
        <v>123</v>
      </c>
      <c r="C118" s="13" t="s">
        <v>38</v>
      </c>
      <c r="D118" s="12">
        <v>7.9600000000000004E-2</v>
      </c>
      <c r="E118" s="118"/>
      <c r="F118" s="109"/>
      <c r="G118" s="90"/>
      <c r="H118" s="90"/>
      <c r="I118" s="118"/>
    </row>
    <row r="119" spans="1:10">
      <c r="A119" s="81"/>
      <c r="B119" s="113" t="s">
        <v>124</v>
      </c>
      <c r="C119" s="114" t="s">
        <v>38</v>
      </c>
      <c r="D119" s="126">
        <v>8.3000000000000004E-2</v>
      </c>
      <c r="E119" s="118"/>
      <c r="F119" s="109"/>
      <c r="G119" s="90"/>
      <c r="H119" s="90"/>
      <c r="I119" s="118"/>
    </row>
    <row r="120" spans="1:10">
      <c r="A120" s="82"/>
      <c r="B120" s="100"/>
      <c r="C120" s="115"/>
      <c r="D120" s="144"/>
      <c r="E120" s="105"/>
      <c r="F120" s="102"/>
      <c r="G120" s="91"/>
      <c r="H120" s="91"/>
      <c r="I120" s="105"/>
    </row>
    <row r="121" spans="1:10">
      <c r="A121" s="80" t="s">
        <v>118</v>
      </c>
      <c r="B121" s="8" t="s">
        <v>30</v>
      </c>
      <c r="C121" s="9" t="s">
        <v>38</v>
      </c>
      <c r="D121" s="10">
        <v>2.1700000000000001E-2</v>
      </c>
      <c r="E121" s="104">
        <f>SUM(D121:D124)</f>
        <v>0.11169999999999999</v>
      </c>
      <c r="F121" s="101">
        <f>E121*317.18</f>
        <v>35.429006000000001</v>
      </c>
      <c r="G121" s="89">
        <f>+F121*$K$1</f>
        <v>4155.8224037999998</v>
      </c>
      <c r="H121" s="89">
        <f>G121/2</f>
        <v>2077.9112018999999</v>
      </c>
      <c r="I121" s="104">
        <v>2</v>
      </c>
    </row>
    <row r="122" spans="1:10">
      <c r="A122" s="81"/>
      <c r="B122" s="11" t="s">
        <v>125</v>
      </c>
      <c r="C122" s="13" t="s">
        <v>38</v>
      </c>
      <c r="D122" s="14">
        <v>0.08</v>
      </c>
      <c r="E122" s="118"/>
      <c r="F122" s="109"/>
      <c r="G122" s="90"/>
      <c r="H122" s="90"/>
      <c r="I122" s="118"/>
    </row>
    <row r="123" spans="1:10">
      <c r="A123" s="81"/>
      <c r="B123" s="113" t="s">
        <v>126</v>
      </c>
      <c r="C123" s="114" t="s">
        <v>38</v>
      </c>
      <c r="D123" s="126">
        <v>0.01</v>
      </c>
      <c r="E123" s="118"/>
      <c r="F123" s="109"/>
      <c r="G123" s="90"/>
      <c r="H123" s="90"/>
      <c r="I123" s="118"/>
    </row>
    <row r="124" spans="1:10">
      <c r="A124" s="82"/>
      <c r="B124" s="100"/>
      <c r="C124" s="115"/>
      <c r="D124" s="144"/>
      <c r="E124" s="105"/>
      <c r="F124" s="102"/>
      <c r="G124" s="91"/>
      <c r="H124" s="91"/>
      <c r="I124" s="105"/>
    </row>
    <row r="125" spans="1:10">
      <c r="A125" s="17" t="s">
        <v>118</v>
      </c>
      <c r="B125" s="11" t="s">
        <v>127</v>
      </c>
      <c r="C125" t="s">
        <v>26</v>
      </c>
      <c r="D125" s="12">
        <v>0.6583</v>
      </c>
      <c r="E125" s="46">
        <f>D125</f>
        <v>0.6583</v>
      </c>
      <c r="F125" s="40">
        <f>E125*63.44</f>
        <v>41.762551999999999</v>
      </c>
      <c r="G125" s="7">
        <f>+F125*$K$1</f>
        <v>4898.7473496000002</v>
      </c>
      <c r="H125" s="43">
        <f>G125/2</f>
        <v>2449.3736748000001</v>
      </c>
      <c r="I125" s="46">
        <v>3</v>
      </c>
    </row>
    <row r="126" spans="1:10">
      <c r="A126" s="5" t="s">
        <v>118</v>
      </c>
      <c r="B126" s="3" t="s">
        <v>128</v>
      </c>
      <c r="C126" s="2" t="s">
        <v>8</v>
      </c>
      <c r="D126" s="1">
        <v>0.10639999999999999</v>
      </c>
      <c r="E126" s="4">
        <f>D126</f>
        <v>0.10639999999999999</v>
      </c>
      <c r="F126" s="6">
        <f>E126*281.94</f>
        <v>29.998415999999999</v>
      </c>
      <c r="G126" s="7">
        <f>+F126*$K$1</f>
        <v>3518.8141968</v>
      </c>
      <c r="H126" s="7">
        <f>G126/2</f>
        <v>1759.4070984</v>
      </c>
      <c r="I126" s="4">
        <v>4</v>
      </c>
    </row>
    <row r="127" spans="1:10">
      <c r="A127" s="17" t="s">
        <v>118</v>
      </c>
      <c r="B127" s="11" t="s">
        <v>129</v>
      </c>
      <c r="C127" t="s">
        <v>15</v>
      </c>
      <c r="D127" s="12">
        <v>7.1800000000000003E-2</v>
      </c>
      <c r="E127" s="46">
        <f>D127</f>
        <v>7.1800000000000003E-2</v>
      </c>
      <c r="F127" s="40">
        <f>E127*356.34</f>
        <v>25.585211999999999</v>
      </c>
      <c r="G127" s="7">
        <f>+F127*$K$1</f>
        <v>3001.1453675999996</v>
      </c>
      <c r="H127" s="43">
        <f>G127/2</f>
        <v>1500.5726837999998</v>
      </c>
      <c r="I127" s="46">
        <v>5</v>
      </c>
    </row>
    <row r="128" spans="1:10">
      <c r="A128" s="5" t="s">
        <v>118</v>
      </c>
      <c r="B128" s="3" t="s">
        <v>130</v>
      </c>
      <c r="C128" s="2" t="s">
        <v>53</v>
      </c>
      <c r="D128" s="1">
        <v>0.13120000000000001</v>
      </c>
      <c r="E128" s="4">
        <f>D128</f>
        <v>0.13120000000000001</v>
      </c>
      <c r="F128" s="6">
        <f>E128*391.58</f>
        <v>51.375295999999999</v>
      </c>
      <c r="G128" s="7">
        <f>+F128*$K$1</f>
        <v>6026.3222207999997</v>
      </c>
      <c r="H128" s="7">
        <f>G128/2</f>
        <v>3013.1611103999999</v>
      </c>
      <c r="I128" s="4">
        <v>6</v>
      </c>
    </row>
    <row r="129" spans="1:9">
      <c r="A129" s="80" t="s">
        <v>118</v>
      </c>
      <c r="B129" s="8" t="s">
        <v>131</v>
      </c>
      <c r="C129" s="9" t="s">
        <v>15</v>
      </c>
      <c r="D129" s="10">
        <v>4.6899999999999997E-2</v>
      </c>
      <c r="E129" s="104">
        <f>SUM(D129:D132)</f>
        <v>6.2199999999999991E-2</v>
      </c>
      <c r="F129" s="101">
        <f>E129*356.34</f>
        <v>22.164347999999997</v>
      </c>
      <c r="G129" s="89">
        <f>+F129*$K$1</f>
        <v>2599.8780203999995</v>
      </c>
      <c r="H129" s="89">
        <f>G129/2</f>
        <v>1299.9390101999998</v>
      </c>
      <c r="I129" s="104">
        <v>7</v>
      </c>
    </row>
    <row r="130" spans="1:9">
      <c r="A130" s="81"/>
      <c r="B130" s="11" t="s">
        <v>132</v>
      </c>
      <c r="C130" s="13" t="s">
        <v>15</v>
      </c>
      <c r="D130" s="12">
        <v>1.1299999999999999E-2</v>
      </c>
      <c r="E130" s="118"/>
      <c r="F130" s="109"/>
      <c r="G130" s="90"/>
      <c r="H130" s="90"/>
      <c r="I130" s="118"/>
    </row>
    <row r="131" spans="1:9">
      <c r="A131" s="81"/>
      <c r="B131" s="113" t="s">
        <v>133</v>
      </c>
      <c r="C131" s="114" t="s">
        <v>15</v>
      </c>
      <c r="D131" s="126">
        <v>4.0000000000000001E-3</v>
      </c>
      <c r="E131" s="118"/>
      <c r="F131" s="109"/>
      <c r="G131" s="90"/>
      <c r="H131" s="90"/>
      <c r="I131" s="118"/>
    </row>
    <row r="132" spans="1:9">
      <c r="A132" s="82"/>
      <c r="B132" s="100"/>
      <c r="C132" s="115"/>
      <c r="D132" s="144"/>
      <c r="E132" s="105"/>
      <c r="F132" s="102"/>
      <c r="G132" s="91"/>
      <c r="H132" s="91"/>
      <c r="I132" s="105"/>
    </row>
    <row r="133" spans="1:9">
      <c r="A133" s="17" t="s">
        <v>118</v>
      </c>
      <c r="B133" s="11" t="s">
        <v>134</v>
      </c>
      <c r="C133" t="s">
        <v>15</v>
      </c>
      <c r="D133" s="12">
        <v>8.4699999999999998E-2</v>
      </c>
      <c r="E133" s="46">
        <f>D133</f>
        <v>8.4699999999999998E-2</v>
      </c>
      <c r="F133" s="40">
        <f>E133*356.34</f>
        <v>30.181997999999997</v>
      </c>
      <c r="G133" s="7">
        <f>+F133*$K$1</f>
        <v>3540.3483653999997</v>
      </c>
      <c r="H133" s="43">
        <f>G133/2</f>
        <v>1770.1741826999998</v>
      </c>
      <c r="I133" s="46">
        <v>8</v>
      </c>
    </row>
    <row r="134" spans="1:9">
      <c r="A134" s="80" t="s">
        <v>118</v>
      </c>
      <c r="B134" s="8" t="s">
        <v>135</v>
      </c>
      <c r="C134" s="9" t="s">
        <v>53</v>
      </c>
      <c r="D134" s="10">
        <v>3.8600000000000002E-2</v>
      </c>
      <c r="E134" s="104">
        <f>SUM(D134:D137)</f>
        <v>0.21279999999999999</v>
      </c>
      <c r="F134" s="101">
        <f>E134*391.58</f>
        <v>83.328223999999992</v>
      </c>
      <c r="G134" s="89">
        <f>+F134*$K$1</f>
        <v>9774.4006751999987</v>
      </c>
      <c r="H134" s="89">
        <f>G134/2</f>
        <v>4887.2003375999993</v>
      </c>
      <c r="I134" s="104">
        <v>9</v>
      </c>
    </row>
    <row r="135" spans="1:9">
      <c r="A135" s="81"/>
      <c r="B135" s="11" t="s">
        <v>136</v>
      </c>
      <c r="C135" s="13" t="s">
        <v>53</v>
      </c>
      <c r="D135" s="12">
        <v>8.7099999999999997E-2</v>
      </c>
      <c r="E135" s="118"/>
      <c r="F135" s="109"/>
      <c r="G135" s="90"/>
      <c r="H135" s="90"/>
      <c r="I135" s="118"/>
    </row>
    <row r="136" spans="1:9">
      <c r="A136" s="81"/>
      <c r="B136" s="113" t="s">
        <v>137</v>
      </c>
      <c r="C136" s="114" t="s">
        <v>53</v>
      </c>
      <c r="D136" s="116">
        <v>8.7099999999999997E-2</v>
      </c>
      <c r="E136" s="118"/>
      <c r="F136" s="109"/>
      <c r="G136" s="90"/>
      <c r="H136" s="90"/>
      <c r="I136" s="118"/>
    </row>
    <row r="137" spans="1:9">
      <c r="A137" s="82"/>
      <c r="B137" s="100"/>
      <c r="C137" s="115"/>
      <c r="D137" s="117"/>
      <c r="E137" s="105"/>
      <c r="F137" s="102"/>
      <c r="G137" s="91"/>
      <c r="H137" s="91"/>
      <c r="I137" s="105"/>
    </row>
    <row r="138" spans="1:9">
      <c r="A138" s="17" t="s">
        <v>118</v>
      </c>
      <c r="B138" s="11" t="s">
        <v>138</v>
      </c>
      <c r="C138" t="s">
        <v>53</v>
      </c>
      <c r="D138" s="12">
        <v>4.1300000000000003E-2</v>
      </c>
      <c r="E138" s="46">
        <f t="shared" ref="E138:E146" si="6">D138</f>
        <v>4.1300000000000003E-2</v>
      </c>
      <c r="F138" s="40">
        <f>E138*391.58</f>
        <v>16.172254000000002</v>
      </c>
      <c r="G138" s="7">
        <f t="shared" ref="G138:G147" si="7">+F138*$K$1</f>
        <v>1897.0053942000002</v>
      </c>
      <c r="H138" s="43">
        <f t="shared" ref="H138:H147" si="8">G138/2</f>
        <v>948.50269710000009</v>
      </c>
      <c r="I138" s="46">
        <v>10</v>
      </c>
    </row>
    <row r="139" spans="1:9">
      <c r="A139" s="5" t="s">
        <v>118</v>
      </c>
      <c r="B139" s="3" t="s">
        <v>139</v>
      </c>
      <c r="C139" s="2" t="s">
        <v>53</v>
      </c>
      <c r="D139" s="1">
        <v>4.1700000000000001E-2</v>
      </c>
      <c r="E139" s="4">
        <f t="shared" si="6"/>
        <v>4.1700000000000001E-2</v>
      </c>
      <c r="F139" s="6">
        <f>E139*391.58</f>
        <v>16.328886000000001</v>
      </c>
      <c r="G139" s="7">
        <f t="shared" si="7"/>
        <v>1915.3783278000001</v>
      </c>
      <c r="H139" s="7">
        <f t="shared" si="8"/>
        <v>957.68916390000004</v>
      </c>
      <c r="I139" s="4">
        <v>11</v>
      </c>
    </row>
    <row r="140" spans="1:9">
      <c r="A140" s="17" t="s">
        <v>118</v>
      </c>
      <c r="B140" s="11" t="s">
        <v>140</v>
      </c>
      <c r="C140" t="s">
        <v>53</v>
      </c>
      <c r="D140" s="12">
        <v>2.0199999999999999E-2</v>
      </c>
      <c r="E140" s="46">
        <f t="shared" si="6"/>
        <v>2.0199999999999999E-2</v>
      </c>
      <c r="F140" s="40">
        <f>E140*391.58</f>
        <v>7.9099159999999991</v>
      </c>
      <c r="G140" s="7">
        <f t="shared" si="7"/>
        <v>927.83314679999989</v>
      </c>
      <c r="H140" s="43">
        <f t="shared" si="8"/>
        <v>463.91657339999995</v>
      </c>
      <c r="I140" s="46">
        <v>12</v>
      </c>
    </row>
    <row r="141" spans="1:9">
      <c r="A141" s="5" t="s">
        <v>118</v>
      </c>
      <c r="B141" s="3" t="s">
        <v>141</v>
      </c>
      <c r="C141" s="2" t="s">
        <v>53</v>
      </c>
      <c r="D141" s="1">
        <v>2.0199999999999999E-2</v>
      </c>
      <c r="E141" s="4">
        <f t="shared" si="6"/>
        <v>2.0199999999999999E-2</v>
      </c>
      <c r="F141" s="6">
        <f>E141*391.58</f>
        <v>7.9099159999999991</v>
      </c>
      <c r="G141" s="7">
        <f t="shared" si="7"/>
        <v>927.83314679999989</v>
      </c>
      <c r="H141" s="7">
        <f t="shared" si="8"/>
        <v>463.91657339999995</v>
      </c>
      <c r="I141" s="4">
        <v>13</v>
      </c>
    </row>
    <row r="142" spans="1:9">
      <c r="A142" s="17" t="s">
        <v>118</v>
      </c>
      <c r="B142" s="11" t="s">
        <v>142</v>
      </c>
      <c r="C142" t="s">
        <v>38</v>
      </c>
      <c r="D142" s="12">
        <v>4.5400000000000003E-2</v>
      </c>
      <c r="E142" s="46">
        <f t="shared" si="6"/>
        <v>4.5400000000000003E-2</v>
      </c>
      <c r="F142" s="40">
        <f>E142*317.18</f>
        <v>14.399972000000002</v>
      </c>
      <c r="G142" s="7">
        <f t="shared" si="7"/>
        <v>1689.1167156000001</v>
      </c>
      <c r="H142" s="43">
        <f t="shared" si="8"/>
        <v>844.55835780000007</v>
      </c>
      <c r="I142" s="46">
        <v>14</v>
      </c>
    </row>
    <row r="143" spans="1:9">
      <c r="A143" s="5" t="s">
        <v>118</v>
      </c>
      <c r="B143" s="3" t="s">
        <v>143</v>
      </c>
      <c r="C143" s="2" t="s">
        <v>53</v>
      </c>
      <c r="D143" s="1">
        <v>4.82E-2</v>
      </c>
      <c r="E143" s="4">
        <f t="shared" si="6"/>
        <v>4.82E-2</v>
      </c>
      <c r="F143" s="6">
        <f>E143*391.58</f>
        <v>18.874155999999999</v>
      </c>
      <c r="G143" s="7">
        <f t="shared" si="7"/>
        <v>2213.9384987999997</v>
      </c>
      <c r="H143" s="7">
        <f t="shared" si="8"/>
        <v>1106.9692493999999</v>
      </c>
      <c r="I143" s="4">
        <v>15</v>
      </c>
    </row>
    <row r="144" spans="1:9">
      <c r="A144" s="17" t="s">
        <v>118</v>
      </c>
      <c r="B144" s="11" t="s">
        <v>144</v>
      </c>
      <c r="C144" t="s">
        <v>53</v>
      </c>
      <c r="D144" s="12">
        <v>3.7400000000000003E-2</v>
      </c>
      <c r="E144" s="46">
        <f t="shared" si="6"/>
        <v>3.7400000000000003E-2</v>
      </c>
      <c r="F144" s="40">
        <f>E144*391.58</f>
        <v>14.645092</v>
      </c>
      <c r="G144" s="7">
        <f t="shared" si="7"/>
        <v>1717.8692916</v>
      </c>
      <c r="H144" s="43">
        <f t="shared" si="8"/>
        <v>858.9346458</v>
      </c>
      <c r="I144" s="46">
        <v>16</v>
      </c>
    </row>
    <row r="145" spans="1:10">
      <c r="A145" s="5" t="s">
        <v>118</v>
      </c>
      <c r="B145" s="3" t="s">
        <v>145</v>
      </c>
      <c r="C145" s="2" t="s">
        <v>53</v>
      </c>
      <c r="D145" s="1">
        <v>3.78E-2</v>
      </c>
      <c r="E145" s="4">
        <f t="shared" si="6"/>
        <v>3.78E-2</v>
      </c>
      <c r="F145" s="6">
        <f>E145*391.58</f>
        <v>14.801724</v>
      </c>
      <c r="G145" s="7">
        <f t="shared" si="7"/>
        <v>1736.2422251999999</v>
      </c>
      <c r="H145" s="7">
        <f t="shared" si="8"/>
        <v>868.12111259999995</v>
      </c>
      <c r="I145" s="4">
        <v>17</v>
      </c>
    </row>
    <row r="146" spans="1:10">
      <c r="A146" s="17" t="s">
        <v>118</v>
      </c>
      <c r="B146" s="11" t="s">
        <v>146</v>
      </c>
      <c r="C146" t="s">
        <v>53</v>
      </c>
      <c r="D146" s="12">
        <v>1.8100000000000002E-2</v>
      </c>
      <c r="E146" s="46">
        <f t="shared" si="6"/>
        <v>1.8100000000000002E-2</v>
      </c>
      <c r="F146" s="40">
        <f>E146*391.58</f>
        <v>7.0875980000000007</v>
      </c>
      <c r="G146" s="7">
        <f t="shared" si="7"/>
        <v>831.37524540000004</v>
      </c>
      <c r="H146" s="43">
        <f t="shared" si="8"/>
        <v>415.68762270000002</v>
      </c>
      <c r="I146" s="46">
        <v>18</v>
      </c>
    </row>
    <row r="147" spans="1:10">
      <c r="A147" s="80" t="s">
        <v>118</v>
      </c>
      <c r="B147" s="8" t="s">
        <v>147</v>
      </c>
      <c r="C147" s="9" t="s">
        <v>53</v>
      </c>
      <c r="D147" s="10">
        <v>0.37409999999999999</v>
      </c>
      <c r="E147" s="104">
        <f>SUM(D147:D149)</f>
        <v>0.3891</v>
      </c>
      <c r="F147" s="101">
        <f>E147*391.58</f>
        <v>152.363778</v>
      </c>
      <c r="G147" s="89">
        <f t="shared" si="7"/>
        <v>17872.271159399999</v>
      </c>
      <c r="H147" s="89">
        <f t="shared" si="8"/>
        <v>8936.1355796999997</v>
      </c>
      <c r="I147" s="104">
        <v>19</v>
      </c>
    </row>
    <row r="148" spans="1:10">
      <c r="A148" s="81"/>
      <c r="B148" s="113" t="s">
        <v>148</v>
      </c>
      <c r="C148" s="114" t="s">
        <v>53</v>
      </c>
      <c r="D148" s="126">
        <v>1.4999999999999999E-2</v>
      </c>
      <c r="E148" s="118"/>
      <c r="F148" s="109"/>
      <c r="G148" s="90"/>
      <c r="H148" s="90"/>
      <c r="I148" s="118"/>
    </row>
    <row r="149" spans="1:10">
      <c r="A149" s="82"/>
      <c r="B149" s="100"/>
      <c r="C149" s="115"/>
      <c r="D149" s="144"/>
      <c r="E149" s="105"/>
      <c r="F149" s="102"/>
      <c r="G149" s="91"/>
      <c r="H149" s="91"/>
      <c r="I149" s="105"/>
    </row>
    <row r="150" spans="1:10">
      <c r="A150" s="17" t="s">
        <v>118</v>
      </c>
      <c r="B150" s="11" t="s">
        <v>149</v>
      </c>
      <c r="C150" t="s">
        <v>53</v>
      </c>
      <c r="D150" s="14">
        <v>6.0000000000000001E-3</v>
      </c>
      <c r="E150" s="50">
        <f t="shared" ref="E150:E159" si="9">D150</f>
        <v>6.0000000000000001E-3</v>
      </c>
      <c r="F150" s="40">
        <f>E150*391.58</f>
        <v>2.3494799999999998</v>
      </c>
      <c r="G150" s="7">
        <f t="shared" ref="G150:G160" si="10">+F150*$K$1</f>
        <v>275.59400399999998</v>
      </c>
      <c r="H150" s="43">
        <f t="shared" ref="H150:H160" si="11">G150/2</f>
        <v>137.79700199999999</v>
      </c>
      <c r="I150" s="46">
        <v>20</v>
      </c>
    </row>
    <row r="151" spans="1:10">
      <c r="A151" s="5" t="s">
        <v>150</v>
      </c>
      <c r="B151" s="3" t="s">
        <v>151</v>
      </c>
      <c r="C151" s="2" t="s">
        <v>152</v>
      </c>
      <c r="D151" s="1">
        <v>1.3318000000000001</v>
      </c>
      <c r="E151" s="4">
        <f t="shared" si="9"/>
        <v>1.3318000000000001</v>
      </c>
      <c r="F151" s="6">
        <f>E151*35.63</f>
        <v>47.452034000000005</v>
      </c>
      <c r="G151" s="7">
        <f t="shared" si="10"/>
        <v>5566.1235882000001</v>
      </c>
      <c r="H151" s="7">
        <f t="shared" si="11"/>
        <v>2783.0617941</v>
      </c>
      <c r="I151" s="4">
        <v>1</v>
      </c>
    </row>
    <row r="152" spans="1:10">
      <c r="A152" s="5" t="s">
        <v>150</v>
      </c>
      <c r="B152" s="3" t="s">
        <v>153</v>
      </c>
      <c r="C152" s="2" t="s">
        <v>152</v>
      </c>
      <c r="D152" s="1">
        <v>0.94020000000000004</v>
      </c>
      <c r="E152" s="4">
        <f t="shared" si="9"/>
        <v>0.94020000000000004</v>
      </c>
      <c r="F152" s="6">
        <f>E152*35.63</f>
        <v>33.499326000000003</v>
      </c>
      <c r="G152" s="7">
        <f t="shared" si="10"/>
        <v>3929.4709398000005</v>
      </c>
      <c r="H152" s="7">
        <f t="shared" si="11"/>
        <v>1964.7354699000002</v>
      </c>
      <c r="I152" s="4">
        <v>2</v>
      </c>
    </row>
    <row r="153" spans="1:10">
      <c r="A153" s="22" t="s">
        <v>150</v>
      </c>
      <c r="B153" s="24" t="s">
        <v>154</v>
      </c>
      <c r="C153" s="23" t="s">
        <v>53</v>
      </c>
      <c r="D153" s="25">
        <v>0.2732</v>
      </c>
      <c r="E153" s="47">
        <f t="shared" si="9"/>
        <v>0.2732</v>
      </c>
      <c r="F153" s="41">
        <f>E153*391.58</f>
        <v>106.97965599999999</v>
      </c>
      <c r="G153" s="7">
        <f t="shared" si="10"/>
        <v>12548.713648799998</v>
      </c>
      <c r="H153" s="44">
        <f t="shared" si="11"/>
        <v>6274.3568243999989</v>
      </c>
      <c r="I153" s="47">
        <v>3</v>
      </c>
    </row>
    <row r="154" spans="1:10">
      <c r="A154" s="17" t="s">
        <v>150</v>
      </c>
      <c r="B154" s="11" t="s">
        <v>155</v>
      </c>
      <c r="C154" t="s">
        <v>53</v>
      </c>
      <c r="D154" s="12">
        <v>0.15260000000000001</v>
      </c>
      <c r="E154" s="46">
        <f t="shared" si="9"/>
        <v>0.15260000000000001</v>
      </c>
      <c r="F154" s="40">
        <f>E154*391.58</f>
        <v>59.755108</v>
      </c>
      <c r="G154" s="7">
        <f t="shared" si="10"/>
        <v>7009.2741684000002</v>
      </c>
      <c r="H154" s="43">
        <f t="shared" si="11"/>
        <v>3504.6370842000001</v>
      </c>
      <c r="I154" s="46">
        <v>4</v>
      </c>
    </row>
    <row r="155" spans="1:10">
      <c r="A155" s="5" t="s">
        <v>150</v>
      </c>
      <c r="B155" s="3" t="s">
        <v>156</v>
      </c>
      <c r="C155" s="2" t="s">
        <v>53</v>
      </c>
      <c r="D155" s="1">
        <v>0.1268</v>
      </c>
      <c r="E155" s="4">
        <f t="shared" si="9"/>
        <v>0.1268</v>
      </c>
      <c r="F155" s="6">
        <f>E155*391.58</f>
        <v>49.652343999999999</v>
      </c>
      <c r="G155" s="7">
        <f t="shared" si="10"/>
        <v>5824.2199511999997</v>
      </c>
      <c r="H155" s="7">
        <f t="shared" si="11"/>
        <v>2912.1099755999999</v>
      </c>
      <c r="I155" s="4">
        <v>5</v>
      </c>
    </row>
    <row r="156" spans="1:10">
      <c r="A156" s="17" t="s">
        <v>150</v>
      </c>
      <c r="B156" s="11" t="s">
        <v>157</v>
      </c>
      <c r="C156" t="s">
        <v>53</v>
      </c>
      <c r="D156" s="14">
        <v>8.5999999999999993E-2</v>
      </c>
      <c r="E156" s="50">
        <f t="shared" si="9"/>
        <v>8.5999999999999993E-2</v>
      </c>
      <c r="F156" s="40">
        <f>E156*391.58</f>
        <v>33.675879999999999</v>
      </c>
      <c r="G156" s="7">
        <f t="shared" si="10"/>
        <v>3950.1807239999998</v>
      </c>
      <c r="H156" s="43">
        <f t="shared" si="11"/>
        <v>1975.0903619999999</v>
      </c>
      <c r="I156" s="46">
        <v>6</v>
      </c>
    </row>
    <row r="157" spans="1:10">
      <c r="A157" s="5" t="s">
        <v>150</v>
      </c>
      <c r="B157" s="3" t="s">
        <v>158</v>
      </c>
      <c r="C157" s="2" t="s">
        <v>15</v>
      </c>
      <c r="D157" s="1">
        <v>0.55030000000000001</v>
      </c>
      <c r="E157" s="4">
        <f t="shared" si="9"/>
        <v>0.55030000000000001</v>
      </c>
      <c r="F157" s="6">
        <f>E157*356.34</f>
        <v>196.09390199999999</v>
      </c>
      <c r="G157" s="7">
        <f t="shared" si="10"/>
        <v>23001.814704599998</v>
      </c>
      <c r="H157" s="7">
        <f t="shared" si="11"/>
        <v>11500.907352299999</v>
      </c>
      <c r="I157" s="4">
        <v>7</v>
      </c>
    </row>
    <row r="158" spans="1:10" s="21" customFormat="1">
      <c r="A158" s="17" t="s">
        <v>150</v>
      </c>
      <c r="B158" s="11" t="s">
        <v>159</v>
      </c>
      <c r="C158" s="21" t="s">
        <v>15</v>
      </c>
      <c r="D158" s="11">
        <v>0.67849999999999999</v>
      </c>
      <c r="E158" s="48">
        <f t="shared" si="9"/>
        <v>0.67849999999999999</v>
      </c>
      <c r="F158" s="40">
        <f>E158*356.34</f>
        <v>241.77668999999997</v>
      </c>
      <c r="G158" s="7">
        <f t="shared" si="10"/>
        <v>28360.405736999997</v>
      </c>
      <c r="H158" s="43">
        <f t="shared" si="11"/>
        <v>14180.202868499999</v>
      </c>
      <c r="I158" s="48">
        <v>8</v>
      </c>
      <c r="J158" s="39"/>
    </row>
    <row r="159" spans="1:10" s="21" customFormat="1">
      <c r="A159" s="5" t="s">
        <v>150</v>
      </c>
      <c r="B159" s="3" t="s">
        <v>160</v>
      </c>
      <c r="C159" s="53" t="s">
        <v>15</v>
      </c>
      <c r="D159" s="3">
        <v>0.1376</v>
      </c>
      <c r="E159" s="20">
        <f t="shared" si="9"/>
        <v>0.1376</v>
      </c>
      <c r="F159" s="6">
        <f>E159*356.34</f>
        <v>49.032383999999993</v>
      </c>
      <c r="G159" s="7">
        <f t="shared" si="10"/>
        <v>5751.4986431999987</v>
      </c>
      <c r="H159" s="7">
        <f t="shared" si="11"/>
        <v>2875.7493215999993</v>
      </c>
      <c r="I159" s="20">
        <v>9</v>
      </c>
      <c r="J159" s="39"/>
    </row>
    <row r="160" spans="1:10" s="21" customFormat="1">
      <c r="A160" s="80" t="s">
        <v>150</v>
      </c>
      <c r="B160" s="8" t="s">
        <v>161</v>
      </c>
      <c r="C160" s="38" t="s">
        <v>8</v>
      </c>
      <c r="D160" s="8">
        <v>2.4161999999999999</v>
      </c>
      <c r="E160" s="95">
        <f>SUM(D160:D163)</f>
        <v>2.9598</v>
      </c>
      <c r="F160" s="101">
        <v>839.95914800000003</v>
      </c>
      <c r="G160" s="89">
        <f t="shared" si="10"/>
        <v>98527.208060400008</v>
      </c>
      <c r="H160" s="89">
        <f t="shared" si="11"/>
        <v>49263.604030200004</v>
      </c>
      <c r="I160" s="95">
        <v>10</v>
      </c>
      <c r="J160" s="148"/>
    </row>
    <row r="161" spans="1:10" s="21" customFormat="1">
      <c r="A161" s="81"/>
      <c r="B161" s="11" t="s">
        <v>162</v>
      </c>
      <c r="C161" s="39" t="s">
        <v>53</v>
      </c>
      <c r="D161" s="55">
        <v>0.17</v>
      </c>
      <c r="E161" s="103"/>
      <c r="F161" s="109"/>
      <c r="G161" s="90"/>
      <c r="H161" s="90"/>
      <c r="I161" s="103"/>
      <c r="J161" s="148"/>
    </row>
    <row r="162" spans="1:10" s="21" customFormat="1">
      <c r="A162" s="81"/>
      <c r="B162" s="113" t="s">
        <v>162</v>
      </c>
      <c r="C162" s="113" t="s">
        <v>99</v>
      </c>
      <c r="D162" s="121">
        <v>0.37359999999999999</v>
      </c>
      <c r="E162" s="103"/>
      <c r="F162" s="109"/>
      <c r="G162" s="90"/>
      <c r="H162" s="90"/>
      <c r="I162" s="103"/>
      <c r="J162" s="148"/>
    </row>
    <row r="163" spans="1:10" s="21" customFormat="1">
      <c r="A163" s="82"/>
      <c r="B163" s="100"/>
      <c r="C163" s="100"/>
      <c r="D163" s="122"/>
      <c r="E163" s="96"/>
      <c r="F163" s="102"/>
      <c r="G163" s="91"/>
      <c r="H163" s="91"/>
      <c r="I163" s="96"/>
      <c r="J163" s="148"/>
    </row>
    <row r="164" spans="1:10">
      <c r="A164" s="5" t="s">
        <v>150</v>
      </c>
      <c r="B164" s="3" t="s">
        <v>163</v>
      </c>
      <c r="C164" s="2" t="s">
        <v>26</v>
      </c>
      <c r="D164" s="1">
        <v>5.1799999999999999E-2</v>
      </c>
      <c r="E164" s="4">
        <f>D164</f>
        <v>5.1799999999999999E-2</v>
      </c>
      <c r="F164" s="6">
        <f>E164*63.44</f>
        <v>3.2861919999999998</v>
      </c>
      <c r="G164" s="7">
        <f>+F164*$K$1</f>
        <v>385.47032159999998</v>
      </c>
      <c r="H164" s="7">
        <f>G164/2</f>
        <v>192.73516079999999</v>
      </c>
      <c r="I164" s="4">
        <v>11</v>
      </c>
    </row>
    <row r="165" spans="1:10" s="21" customFormat="1">
      <c r="A165" s="80" t="s">
        <v>150</v>
      </c>
      <c r="B165" s="8" t="s">
        <v>164</v>
      </c>
      <c r="C165" s="38" t="s">
        <v>15</v>
      </c>
      <c r="D165" s="8">
        <v>0.22750000000000001</v>
      </c>
      <c r="E165" s="145">
        <f>SUM(D165:D167)</f>
        <v>0.44700000000000001</v>
      </c>
      <c r="F165" s="101">
        <v>150.68835999999999</v>
      </c>
      <c r="G165" s="89">
        <f>+F165*$K$1</f>
        <v>17675.744627999997</v>
      </c>
      <c r="H165" s="89">
        <f>G165/2</f>
        <v>8837.8723139999984</v>
      </c>
      <c r="I165" s="95">
        <v>12</v>
      </c>
      <c r="J165" s="120"/>
    </row>
    <row r="166" spans="1:10" s="21" customFormat="1">
      <c r="A166" s="81"/>
      <c r="B166" s="113" t="s">
        <v>164</v>
      </c>
      <c r="C166" s="113" t="s">
        <v>38</v>
      </c>
      <c r="D166" s="121">
        <v>0.2195</v>
      </c>
      <c r="E166" s="146"/>
      <c r="F166" s="109"/>
      <c r="G166" s="90"/>
      <c r="H166" s="90"/>
      <c r="I166" s="103"/>
      <c r="J166" s="120"/>
    </row>
    <row r="167" spans="1:10" s="21" customFormat="1">
      <c r="A167" s="82"/>
      <c r="B167" s="100"/>
      <c r="C167" s="100"/>
      <c r="D167" s="122"/>
      <c r="E167" s="147"/>
      <c r="F167" s="102"/>
      <c r="G167" s="91"/>
      <c r="H167" s="91"/>
      <c r="I167" s="96"/>
      <c r="J167" s="120"/>
    </row>
    <row r="168" spans="1:10" s="21" customFormat="1">
      <c r="A168" s="80" t="s">
        <v>150</v>
      </c>
      <c r="B168" s="8" t="s">
        <v>165</v>
      </c>
      <c r="C168" s="38" t="s">
        <v>15</v>
      </c>
      <c r="D168" s="8">
        <v>0.37169999999999997</v>
      </c>
      <c r="E168" s="95">
        <f>SUM(D168:D170)</f>
        <v>0.74109999999999998</v>
      </c>
      <c r="F168" s="101">
        <f>E168*356.34</f>
        <v>264.083574</v>
      </c>
      <c r="G168" s="89">
        <f>+F168*$K$1</f>
        <v>30977.0032302</v>
      </c>
      <c r="H168" s="89">
        <f>G168/2</f>
        <v>15488.5016151</v>
      </c>
      <c r="I168" s="95">
        <v>13</v>
      </c>
      <c r="J168" s="120"/>
    </row>
    <row r="169" spans="1:10" s="21" customFormat="1">
      <c r="A169" s="81"/>
      <c r="B169" s="113" t="s">
        <v>166</v>
      </c>
      <c r="C169" s="113" t="s">
        <v>15</v>
      </c>
      <c r="D169" s="121">
        <v>0.36940000000000001</v>
      </c>
      <c r="E169" s="103"/>
      <c r="F169" s="109"/>
      <c r="G169" s="90"/>
      <c r="H169" s="90"/>
      <c r="I169" s="103"/>
      <c r="J169" s="120"/>
    </row>
    <row r="170" spans="1:10" s="21" customFormat="1">
      <c r="A170" s="82"/>
      <c r="B170" s="100"/>
      <c r="C170" s="100"/>
      <c r="D170" s="122"/>
      <c r="E170" s="96"/>
      <c r="F170" s="102"/>
      <c r="G170" s="91"/>
      <c r="H170" s="91"/>
      <c r="I170" s="96"/>
      <c r="J170" s="120"/>
    </row>
    <row r="171" spans="1:10">
      <c r="A171" s="17" t="s">
        <v>150</v>
      </c>
      <c r="B171" s="11" t="s">
        <v>167</v>
      </c>
      <c r="C171" t="s">
        <v>15</v>
      </c>
      <c r="D171" s="12">
        <v>0.20230000000000001</v>
      </c>
      <c r="E171" s="46">
        <f>D171</f>
        <v>0.20230000000000001</v>
      </c>
      <c r="F171" s="40">
        <f>E171*356.34</f>
        <v>72.087581999999998</v>
      </c>
      <c r="G171" s="7">
        <f>+F171*$K$1</f>
        <v>8455.8733685999996</v>
      </c>
      <c r="H171" s="43">
        <f>G171/2</f>
        <v>4227.9366842999998</v>
      </c>
      <c r="I171" s="46">
        <v>14</v>
      </c>
    </row>
    <row r="172" spans="1:10">
      <c r="A172" s="5" t="s">
        <v>168</v>
      </c>
      <c r="B172" s="3" t="s">
        <v>169</v>
      </c>
      <c r="C172" s="2" t="s">
        <v>97</v>
      </c>
      <c r="D172" s="1">
        <v>1.7723</v>
      </c>
      <c r="E172" s="4">
        <f>D172</f>
        <v>1.7723</v>
      </c>
      <c r="F172" s="6">
        <f>E172*158.59</f>
        <v>281.06905699999999</v>
      </c>
      <c r="G172" s="7">
        <f>+F172*$K$1</f>
        <v>32969.400386099995</v>
      </c>
      <c r="H172" s="7">
        <f>G172/2</f>
        <v>16484.700193049997</v>
      </c>
      <c r="I172" s="4">
        <v>1</v>
      </c>
    </row>
    <row r="173" spans="1:10">
      <c r="A173" s="17" t="s">
        <v>168</v>
      </c>
      <c r="B173" s="11" t="s">
        <v>170</v>
      </c>
      <c r="C173" t="s">
        <v>38</v>
      </c>
      <c r="D173" s="14">
        <v>0.13400000000000001</v>
      </c>
      <c r="E173" s="50">
        <f>D173</f>
        <v>0.13400000000000001</v>
      </c>
      <c r="F173" s="40">
        <f>E173*317.18</f>
        <v>42.502120000000005</v>
      </c>
      <c r="G173" s="7">
        <f>+F173*$K$1</f>
        <v>4985.4986760000002</v>
      </c>
      <c r="H173" s="43">
        <f>G173/2</f>
        <v>2492.7493380000001</v>
      </c>
      <c r="I173" s="46">
        <v>2</v>
      </c>
    </row>
    <row r="174" spans="1:10">
      <c r="A174" s="80" t="s">
        <v>168</v>
      </c>
      <c r="B174" s="8" t="s">
        <v>171</v>
      </c>
      <c r="C174" s="9" t="s">
        <v>38</v>
      </c>
      <c r="D174" s="10">
        <v>0.39450000000000002</v>
      </c>
      <c r="E174" s="104">
        <f>SUM(D174:D176)</f>
        <v>0.40670000000000001</v>
      </c>
      <c r="F174" s="101">
        <v>130</v>
      </c>
      <c r="G174" s="89">
        <f>+F174*$K$1</f>
        <v>15249</v>
      </c>
      <c r="H174" s="89">
        <f>G174/2</f>
        <v>7624.5</v>
      </c>
      <c r="I174" s="104">
        <v>3</v>
      </c>
    </row>
    <row r="175" spans="1:10">
      <c r="A175" s="81"/>
      <c r="B175" s="113" t="s">
        <v>171</v>
      </c>
      <c r="C175" s="114" t="s">
        <v>81</v>
      </c>
      <c r="D175" s="116">
        <v>1.2200000000000001E-2</v>
      </c>
      <c r="E175" s="118"/>
      <c r="F175" s="109"/>
      <c r="G175" s="90"/>
      <c r="H175" s="90"/>
      <c r="I175" s="118"/>
    </row>
    <row r="176" spans="1:10">
      <c r="A176" s="82"/>
      <c r="B176" s="100"/>
      <c r="C176" s="115"/>
      <c r="D176" s="117"/>
      <c r="E176" s="105"/>
      <c r="F176" s="102"/>
      <c r="G176" s="91"/>
      <c r="H176" s="91"/>
      <c r="I176" s="105"/>
    </row>
    <row r="177" spans="1:9">
      <c r="A177" s="17" t="s">
        <v>168</v>
      </c>
      <c r="B177" s="11" t="s">
        <v>121</v>
      </c>
      <c r="C177" t="s">
        <v>36</v>
      </c>
      <c r="D177" s="12">
        <v>1.8883000000000001</v>
      </c>
      <c r="E177" s="46">
        <f>D177</f>
        <v>1.8883000000000001</v>
      </c>
      <c r="F177" s="40">
        <f>E177*56.39</f>
        <v>106.48123700000001</v>
      </c>
      <c r="G177" s="7">
        <f>+F177*$K$1</f>
        <v>12490.2491001</v>
      </c>
      <c r="H177" s="43">
        <f>G177/2</f>
        <v>6245.1245500499999</v>
      </c>
      <c r="I177" s="46">
        <v>4</v>
      </c>
    </row>
    <row r="178" spans="1:9">
      <c r="A178" s="80" t="s">
        <v>168</v>
      </c>
      <c r="B178" s="8" t="s">
        <v>172</v>
      </c>
      <c r="C178" s="9" t="s">
        <v>26</v>
      </c>
      <c r="D178" s="10">
        <v>0.10539999999999999</v>
      </c>
      <c r="E178" s="104">
        <f>SUM(D178:D180)</f>
        <v>0.2087</v>
      </c>
      <c r="F178" s="101">
        <f>E178*63.44</f>
        <v>13.239927999999999</v>
      </c>
      <c r="G178" s="89">
        <f>+F178*$K$1</f>
        <v>1553.0435543999999</v>
      </c>
      <c r="H178" s="89">
        <f>G178/2</f>
        <v>776.52177719999997</v>
      </c>
      <c r="I178" s="104">
        <v>5</v>
      </c>
    </row>
    <row r="179" spans="1:9">
      <c r="A179" s="81"/>
      <c r="B179" s="113" t="s">
        <v>173</v>
      </c>
      <c r="C179" s="114" t="s">
        <v>26</v>
      </c>
      <c r="D179" s="116">
        <v>0.1033</v>
      </c>
      <c r="E179" s="118"/>
      <c r="F179" s="109"/>
      <c r="G179" s="90"/>
      <c r="H179" s="90"/>
      <c r="I179" s="118"/>
    </row>
    <row r="180" spans="1:9">
      <c r="A180" s="82"/>
      <c r="B180" s="100"/>
      <c r="C180" s="115"/>
      <c r="D180" s="117"/>
      <c r="E180" s="105"/>
      <c r="F180" s="102"/>
      <c r="G180" s="91"/>
      <c r="H180" s="91"/>
      <c r="I180" s="105"/>
    </row>
    <row r="181" spans="1:9">
      <c r="A181" s="17" t="s">
        <v>168</v>
      </c>
      <c r="B181" s="11" t="s">
        <v>174</v>
      </c>
      <c r="C181" t="s">
        <v>26</v>
      </c>
      <c r="D181" s="14">
        <v>0.92900000000000005</v>
      </c>
      <c r="E181" s="50">
        <f>D181</f>
        <v>0.92900000000000005</v>
      </c>
      <c r="F181" s="40">
        <f>E181*63.44</f>
        <v>58.935760000000002</v>
      </c>
      <c r="G181" s="7">
        <f>+F181*$K$1</f>
        <v>6913.1646479999999</v>
      </c>
      <c r="H181" s="43">
        <f>G181/2</f>
        <v>3456.582324</v>
      </c>
      <c r="I181" s="46">
        <v>6</v>
      </c>
    </row>
    <row r="182" spans="1:9">
      <c r="A182" s="5" t="s">
        <v>168</v>
      </c>
      <c r="B182" s="3" t="s">
        <v>175</v>
      </c>
      <c r="C182" s="2" t="s">
        <v>38</v>
      </c>
      <c r="D182" s="1">
        <v>7.7700000000000005E-2</v>
      </c>
      <c r="E182" s="4">
        <f>D182</f>
        <v>7.7700000000000005E-2</v>
      </c>
      <c r="F182" s="6">
        <f>E182*317.18</f>
        <v>24.644886000000003</v>
      </c>
      <c r="G182" s="7">
        <f>+F182*$K$1</f>
        <v>2890.8451278000002</v>
      </c>
      <c r="H182" s="7">
        <f>G182/2</f>
        <v>1445.4225639000001</v>
      </c>
      <c r="I182" s="4">
        <v>7</v>
      </c>
    </row>
    <row r="183" spans="1:9">
      <c r="A183" s="80" t="s">
        <v>168</v>
      </c>
      <c r="B183" s="8" t="s">
        <v>135</v>
      </c>
      <c r="C183" s="9" t="s">
        <v>15</v>
      </c>
      <c r="D183" s="10">
        <v>9.06E-2</v>
      </c>
      <c r="E183" s="104">
        <f>SUM(D183:D205)</f>
        <v>2.7913000000000006</v>
      </c>
      <c r="F183" s="101">
        <f>E183*356.34</f>
        <v>994.6518420000001</v>
      </c>
      <c r="G183" s="89">
        <f>+F183*$K$1</f>
        <v>116672.66106660001</v>
      </c>
      <c r="H183" s="89">
        <f>G183/2</f>
        <v>58336.330533300003</v>
      </c>
      <c r="I183" s="104">
        <v>8</v>
      </c>
    </row>
    <row r="184" spans="1:9">
      <c r="A184" s="81"/>
      <c r="B184" s="11" t="s">
        <v>136</v>
      </c>
      <c r="C184" s="13" t="s">
        <v>15</v>
      </c>
      <c r="D184" s="12">
        <v>9.2600000000000002E-2</v>
      </c>
      <c r="E184" s="118"/>
      <c r="F184" s="109"/>
      <c r="G184" s="90"/>
      <c r="H184" s="90"/>
      <c r="I184" s="118"/>
    </row>
    <row r="185" spans="1:9">
      <c r="A185" s="81"/>
      <c r="B185" s="11" t="s">
        <v>176</v>
      </c>
      <c r="C185" s="13" t="s">
        <v>15</v>
      </c>
      <c r="D185" s="14">
        <v>7.0000000000000007E-2</v>
      </c>
      <c r="E185" s="118"/>
      <c r="F185" s="109"/>
      <c r="G185" s="90"/>
      <c r="H185" s="90"/>
      <c r="I185" s="118"/>
    </row>
    <row r="186" spans="1:9">
      <c r="A186" s="81"/>
      <c r="B186" s="11" t="s">
        <v>177</v>
      </c>
      <c r="C186" s="13" t="s">
        <v>15</v>
      </c>
      <c r="D186" s="14">
        <v>7.0000000000000007E-2</v>
      </c>
      <c r="E186" s="118"/>
      <c r="F186" s="109"/>
      <c r="G186" s="90"/>
      <c r="H186" s="90"/>
      <c r="I186" s="118"/>
    </row>
    <row r="187" spans="1:9">
      <c r="A187" s="81"/>
      <c r="B187" s="11" t="s">
        <v>178</v>
      </c>
      <c r="C187" s="13" t="s">
        <v>15</v>
      </c>
      <c r="D187" s="14">
        <v>7.0000000000000007E-2</v>
      </c>
      <c r="E187" s="118"/>
      <c r="F187" s="109"/>
      <c r="G187" s="90"/>
      <c r="H187" s="90"/>
      <c r="I187" s="118"/>
    </row>
    <row r="188" spans="1:9">
      <c r="A188" s="81"/>
      <c r="B188" s="11" t="s">
        <v>179</v>
      </c>
      <c r="C188" s="13" t="s">
        <v>15</v>
      </c>
      <c r="D188" s="14">
        <v>7.0000000000000007E-2</v>
      </c>
      <c r="E188" s="118"/>
      <c r="F188" s="109"/>
      <c r="G188" s="90"/>
      <c r="H188" s="90"/>
      <c r="I188" s="118"/>
    </row>
    <row r="189" spans="1:9">
      <c r="A189" s="81"/>
      <c r="B189" s="11" t="s">
        <v>180</v>
      </c>
      <c r="C189" s="13" t="s">
        <v>15</v>
      </c>
      <c r="D189" s="14">
        <v>7.0000000000000007E-2</v>
      </c>
      <c r="E189" s="118"/>
      <c r="F189" s="109"/>
      <c r="G189" s="90"/>
      <c r="H189" s="90"/>
      <c r="I189" s="118"/>
    </row>
    <row r="190" spans="1:9">
      <c r="A190" s="81"/>
      <c r="B190" s="11" t="s">
        <v>181</v>
      </c>
      <c r="C190" s="13" t="s">
        <v>15</v>
      </c>
      <c r="D190" s="14">
        <v>7.0000000000000007E-2</v>
      </c>
      <c r="E190" s="118"/>
      <c r="F190" s="109"/>
      <c r="G190" s="90"/>
      <c r="H190" s="90"/>
      <c r="I190" s="118"/>
    </row>
    <row r="191" spans="1:9">
      <c r="A191" s="81"/>
      <c r="B191" s="11" t="s">
        <v>182</v>
      </c>
      <c r="C191" s="13" t="s">
        <v>15</v>
      </c>
      <c r="D191" s="14">
        <v>7.0000000000000007E-2</v>
      </c>
      <c r="E191" s="118"/>
      <c r="F191" s="109"/>
      <c r="G191" s="90"/>
      <c r="H191" s="90"/>
      <c r="I191" s="118"/>
    </row>
    <row r="192" spans="1:9">
      <c r="A192" s="81"/>
      <c r="B192" s="11" t="s">
        <v>183</v>
      </c>
      <c r="C192" s="13" t="s">
        <v>15</v>
      </c>
      <c r="D192" s="14">
        <v>7.0000000000000007E-2</v>
      </c>
      <c r="E192" s="118"/>
      <c r="F192" s="109"/>
      <c r="G192" s="90"/>
      <c r="H192" s="90"/>
      <c r="I192" s="118"/>
    </row>
    <row r="193" spans="1:9">
      <c r="A193" s="81"/>
      <c r="B193" s="11" t="s">
        <v>184</v>
      </c>
      <c r="C193" s="13" t="s">
        <v>15</v>
      </c>
      <c r="D193" s="12">
        <v>9.4399999999999998E-2</v>
      </c>
      <c r="E193" s="118"/>
      <c r="F193" s="109"/>
      <c r="G193" s="90"/>
      <c r="H193" s="90"/>
      <c r="I193" s="118"/>
    </row>
    <row r="194" spans="1:9">
      <c r="A194" s="81"/>
      <c r="B194" s="11" t="s">
        <v>185</v>
      </c>
      <c r="C194" s="13" t="s">
        <v>15</v>
      </c>
      <c r="D194" s="12">
        <v>9.6299999999999997E-2</v>
      </c>
      <c r="E194" s="118"/>
      <c r="F194" s="109"/>
      <c r="G194" s="90"/>
      <c r="H194" s="90"/>
      <c r="I194" s="118"/>
    </row>
    <row r="195" spans="1:9">
      <c r="A195" s="81"/>
      <c r="B195" s="11" t="s">
        <v>186</v>
      </c>
      <c r="C195" s="13" t="s">
        <v>15</v>
      </c>
      <c r="D195" s="12">
        <v>0.79849999999999999</v>
      </c>
      <c r="E195" s="118"/>
      <c r="F195" s="109"/>
      <c r="G195" s="90"/>
      <c r="H195" s="90"/>
      <c r="I195" s="118"/>
    </row>
    <row r="196" spans="1:9">
      <c r="A196" s="81"/>
      <c r="B196" s="11" t="s">
        <v>187</v>
      </c>
      <c r="C196" s="13" t="s">
        <v>15</v>
      </c>
      <c r="D196" s="14">
        <v>0.13300000000000001</v>
      </c>
      <c r="E196" s="118"/>
      <c r="F196" s="109"/>
      <c r="G196" s="90"/>
      <c r="H196" s="90"/>
      <c r="I196" s="118"/>
    </row>
    <row r="197" spans="1:9">
      <c r="A197" s="81"/>
      <c r="B197" s="11" t="s">
        <v>188</v>
      </c>
      <c r="C197" s="13" t="s">
        <v>15</v>
      </c>
      <c r="D197" s="12">
        <v>0.1295</v>
      </c>
      <c r="E197" s="118"/>
      <c r="F197" s="109"/>
      <c r="G197" s="90"/>
      <c r="H197" s="90"/>
      <c r="I197" s="118"/>
    </row>
    <row r="198" spans="1:9">
      <c r="A198" s="81"/>
      <c r="B198" s="11" t="s">
        <v>189</v>
      </c>
      <c r="C198" s="13" t="s">
        <v>15</v>
      </c>
      <c r="D198" s="12">
        <v>0.12559999999999999</v>
      </c>
      <c r="E198" s="118"/>
      <c r="F198" s="109"/>
      <c r="G198" s="90"/>
      <c r="H198" s="90"/>
      <c r="I198" s="118"/>
    </row>
    <row r="199" spans="1:9">
      <c r="A199" s="81"/>
      <c r="B199" s="11" t="s">
        <v>190</v>
      </c>
      <c r="C199" s="13" t="s">
        <v>15</v>
      </c>
      <c r="D199" s="12">
        <v>0.1217</v>
      </c>
      <c r="E199" s="118"/>
      <c r="F199" s="109"/>
      <c r="G199" s="90"/>
      <c r="H199" s="90"/>
      <c r="I199" s="118"/>
    </row>
    <row r="200" spans="1:9">
      <c r="A200" s="81"/>
      <c r="B200" s="11" t="s">
        <v>191</v>
      </c>
      <c r="C200" s="13" t="s">
        <v>15</v>
      </c>
      <c r="D200" s="12">
        <v>0.1178</v>
      </c>
      <c r="E200" s="118"/>
      <c r="F200" s="109"/>
      <c r="G200" s="90"/>
      <c r="H200" s="90"/>
      <c r="I200" s="118"/>
    </row>
    <row r="201" spans="1:9">
      <c r="A201" s="81"/>
      <c r="B201" s="11" t="s">
        <v>192</v>
      </c>
      <c r="C201" s="13" t="s">
        <v>15</v>
      </c>
      <c r="D201" s="12">
        <v>0.1139</v>
      </c>
      <c r="E201" s="118"/>
      <c r="F201" s="109"/>
      <c r="G201" s="90"/>
      <c r="H201" s="90"/>
      <c r="I201" s="118"/>
    </row>
    <row r="202" spans="1:9">
      <c r="A202" s="81"/>
      <c r="B202" s="11" t="s">
        <v>193</v>
      </c>
      <c r="C202" s="13" t="s">
        <v>15</v>
      </c>
      <c r="D202" s="12">
        <v>8.8200000000000001E-2</v>
      </c>
      <c r="E202" s="118"/>
      <c r="F202" s="109"/>
      <c r="G202" s="90"/>
      <c r="H202" s="90"/>
      <c r="I202" s="118"/>
    </row>
    <row r="203" spans="1:9">
      <c r="A203" s="81"/>
      <c r="B203" s="11" t="s">
        <v>194</v>
      </c>
      <c r="C203" s="13" t="s">
        <v>15</v>
      </c>
      <c r="D203" s="12">
        <v>0.1138</v>
      </c>
      <c r="E203" s="118"/>
      <c r="F203" s="109"/>
      <c r="G203" s="90"/>
      <c r="H203" s="90"/>
      <c r="I203" s="118"/>
    </row>
    <row r="204" spans="1:9">
      <c r="A204" s="81"/>
      <c r="B204" s="113" t="s">
        <v>195</v>
      </c>
      <c r="C204" s="114" t="s">
        <v>15</v>
      </c>
      <c r="D204" s="116">
        <v>0.1154</v>
      </c>
      <c r="E204" s="118"/>
      <c r="F204" s="109"/>
      <c r="G204" s="90"/>
      <c r="H204" s="90"/>
      <c r="I204" s="118"/>
    </row>
    <row r="205" spans="1:9">
      <c r="A205" s="82"/>
      <c r="B205" s="100"/>
      <c r="C205" s="115"/>
      <c r="D205" s="117"/>
      <c r="E205" s="105"/>
      <c r="F205" s="102"/>
      <c r="G205" s="91"/>
      <c r="H205" s="91"/>
      <c r="I205" s="105"/>
    </row>
    <row r="206" spans="1:9">
      <c r="A206" s="80" t="s">
        <v>168</v>
      </c>
      <c r="B206" s="8" t="s">
        <v>196</v>
      </c>
      <c r="C206" s="9" t="s">
        <v>15</v>
      </c>
      <c r="D206" s="10">
        <v>8.2699999999999996E-2</v>
      </c>
      <c r="E206" s="104">
        <f>SUM(D206:D212)</f>
        <v>0.47539999999999993</v>
      </c>
      <c r="F206" s="101">
        <f>E206*356.34</f>
        <v>169.40403599999996</v>
      </c>
      <c r="G206" s="89">
        <f>+F206*$K$1</f>
        <v>19871.093422799997</v>
      </c>
      <c r="H206" s="89">
        <f>G206/2</f>
        <v>9935.5467113999985</v>
      </c>
      <c r="I206" s="104">
        <v>9</v>
      </c>
    </row>
    <row r="207" spans="1:9">
      <c r="A207" s="81"/>
      <c r="B207" s="11" t="s">
        <v>197</v>
      </c>
      <c r="C207" s="13" t="s">
        <v>15</v>
      </c>
      <c r="D207" s="12">
        <v>5.8099999999999999E-2</v>
      </c>
      <c r="E207" s="118"/>
      <c r="F207" s="109"/>
      <c r="G207" s="90"/>
      <c r="H207" s="90"/>
      <c r="I207" s="118"/>
    </row>
    <row r="208" spans="1:9">
      <c r="A208" s="81"/>
      <c r="B208" s="11" t="s">
        <v>198</v>
      </c>
      <c r="C208" s="13" t="s">
        <v>15</v>
      </c>
      <c r="D208" s="12">
        <v>5.8200000000000002E-2</v>
      </c>
      <c r="E208" s="118"/>
      <c r="F208" s="109"/>
      <c r="G208" s="90"/>
      <c r="H208" s="90"/>
      <c r="I208" s="118"/>
    </row>
    <row r="209" spans="1:10">
      <c r="A209" s="81"/>
      <c r="B209" s="11" t="s">
        <v>199</v>
      </c>
      <c r="C209" s="13" t="s">
        <v>15</v>
      </c>
      <c r="D209" s="12">
        <v>7.9500000000000001E-2</v>
      </c>
      <c r="E209" s="118"/>
      <c r="F209" s="109"/>
      <c r="G209" s="90"/>
      <c r="H209" s="90"/>
      <c r="I209" s="118"/>
    </row>
    <row r="210" spans="1:10">
      <c r="A210" s="81"/>
      <c r="B210" s="11" t="s">
        <v>200</v>
      </c>
      <c r="C210" s="13" t="s">
        <v>15</v>
      </c>
      <c r="D210" s="12">
        <v>9.8299999999999998E-2</v>
      </c>
      <c r="E210" s="118"/>
      <c r="F210" s="109"/>
      <c r="G210" s="90"/>
      <c r="H210" s="90"/>
      <c r="I210" s="118"/>
    </row>
    <row r="211" spans="1:10">
      <c r="A211" s="81"/>
      <c r="B211" s="113" t="s">
        <v>201</v>
      </c>
      <c r="C211" s="114" t="s">
        <v>15</v>
      </c>
      <c r="D211" s="116">
        <v>9.8599999999999993E-2</v>
      </c>
      <c r="E211" s="118"/>
      <c r="F211" s="109"/>
      <c r="G211" s="90"/>
      <c r="H211" s="90"/>
      <c r="I211" s="118"/>
    </row>
    <row r="212" spans="1:10">
      <c r="A212" s="82"/>
      <c r="B212" s="100"/>
      <c r="C212" s="115"/>
      <c r="D212" s="117"/>
      <c r="E212" s="105"/>
      <c r="F212" s="102"/>
      <c r="G212" s="91"/>
      <c r="H212" s="91"/>
      <c r="I212" s="105"/>
    </row>
    <row r="213" spans="1:10">
      <c r="A213" s="17" t="s">
        <v>168</v>
      </c>
      <c r="B213" s="11" t="s">
        <v>202</v>
      </c>
      <c r="C213" t="s">
        <v>36</v>
      </c>
      <c r="D213" s="14">
        <v>5.3999999999999999E-2</v>
      </c>
      <c r="E213" s="50">
        <f>D213</f>
        <v>5.3999999999999999E-2</v>
      </c>
      <c r="F213" s="40">
        <f>E213*56.39</f>
        <v>3.0450599999999999</v>
      </c>
      <c r="G213" s="7">
        <f>+F213*$K$1</f>
        <v>357.18553799999995</v>
      </c>
      <c r="H213" s="43">
        <f>G213/2</f>
        <v>178.59276899999998</v>
      </c>
      <c r="I213" s="46">
        <v>10</v>
      </c>
    </row>
    <row r="214" spans="1:10">
      <c r="A214" s="80" t="s">
        <v>168</v>
      </c>
      <c r="B214" s="8" t="s">
        <v>203</v>
      </c>
      <c r="C214" s="9" t="s">
        <v>204</v>
      </c>
      <c r="D214" s="10">
        <v>0.1101</v>
      </c>
      <c r="E214" s="104">
        <f>SUM(D214:D220)</f>
        <v>0.54449999999999998</v>
      </c>
      <c r="F214" s="101">
        <f>E214*356.34</f>
        <v>194.02712999999997</v>
      </c>
      <c r="G214" s="89">
        <f>+F214*$K$1</f>
        <v>22759.382348999996</v>
      </c>
      <c r="H214" s="89">
        <f>G214/2</f>
        <v>11379.691174499998</v>
      </c>
      <c r="I214" s="104">
        <v>11</v>
      </c>
    </row>
    <row r="215" spans="1:10">
      <c r="A215" s="81"/>
      <c r="B215" s="11" t="s">
        <v>205</v>
      </c>
      <c r="C215" s="13" t="s">
        <v>15</v>
      </c>
      <c r="D215" s="12">
        <v>0.10630000000000001</v>
      </c>
      <c r="E215" s="118"/>
      <c r="F215" s="109"/>
      <c r="G215" s="90"/>
      <c r="H215" s="90"/>
      <c r="I215" s="118"/>
    </row>
    <row r="216" spans="1:10">
      <c r="A216" s="81"/>
      <c r="B216" s="11" t="s">
        <v>206</v>
      </c>
      <c r="C216" s="13" t="s">
        <v>15</v>
      </c>
      <c r="D216" s="14">
        <v>8.3000000000000004E-2</v>
      </c>
      <c r="E216" s="118"/>
      <c r="F216" s="109"/>
      <c r="G216" s="90"/>
      <c r="H216" s="90"/>
      <c r="I216" s="118"/>
    </row>
    <row r="217" spans="1:10">
      <c r="A217" s="81"/>
      <c r="B217" s="11" t="s">
        <v>207</v>
      </c>
      <c r="C217" s="13" t="s">
        <v>15</v>
      </c>
      <c r="D217" s="12">
        <v>8.2299999999999998E-2</v>
      </c>
      <c r="E217" s="118"/>
      <c r="F217" s="109"/>
      <c r="G217" s="90"/>
      <c r="H217" s="90"/>
      <c r="I217" s="118"/>
    </row>
    <row r="218" spans="1:10">
      <c r="A218" s="81"/>
      <c r="B218" s="11" t="s">
        <v>208</v>
      </c>
      <c r="C218" s="13" t="s">
        <v>15</v>
      </c>
      <c r="D218" s="12">
        <v>8.1699999999999995E-2</v>
      </c>
      <c r="E218" s="118"/>
      <c r="F218" s="109"/>
      <c r="G218" s="90"/>
      <c r="H218" s="90"/>
      <c r="I218" s="118"/>
    </row>
    <row r="219" spans="1:10">
      <c r="A219" s="81"/>
      <c r="B219" s="113" t="s">
        <v>209</v>
      </c>
      <c r="C219" s="114" t="s">
        <v>15</v>
      </c>
      <c r="D219" s="116">
        <v>8.1100000000000005E-2</v>
      </c>
      <c r="E219" s="118"/>
      <c r="F219" s="109"/>
      <c r="G219" s="90"/>
      <c r="H219" s="90"/>
      <c r="I219" s="118"/>
    </row>
    <row r="220" spans="1:10">
      <c r="A220" s="82"/>
      <c r="B220" s="100"/>
      <c r="C220" s="115"/>
      <c r="D220" s="117"/>
      <c r="E220" s="105"/>
      <c r="F220" s="102"/>
      <c r="G220" s="91"/>
      <c r="H220" s="91"/>
      <c r="I220" s="105"/>
    </row>
    <row r="221" spans="1:10">
      <c r="A221" s="17" t="s">
        <v>210</v>
      </c>
      <c r="B221" s="11" t="s">
        <v>211</v>
      </c>
      <c r="C221" t="s">
        <v>15</v>
      </c>
      <c r="D221" s="12">
        <v>8.0699999999999994E-2</v>
      </c>
      <c r="E221" s="46">
        <f t="shared" ref="E221:E230" si="12">D221</f>
        <v>8.0699999999999994E-2</v>
      </c>
      <c r="F221" s="40">
        <f>E221*356.34</f>
        <v>28.756637999999995</v>
      </c>
      <c r="G221" s="7">
        <f t="shared" ref="G221:G231" si="13">+F221*$K$1</f>
        <v>3373.1536373999993</v>
      </c>
      <c r="H221" s="43">
        <f t="shared" ref="H221:H231" si="14">G221/2</f>
        <v>1686.5768186999996</v>
      </c>
      <c r="I221" s="46">
        <v>1</v>
      </c>
    </row>
    <row r="222" spans="1:10">
      <c r="A222" s="5" t="s">
        <v>210</v>
      </c>
      <c r="B222" s="3" t="s">
        <v>212</v>
      </c>
      <c r="C222" s="2" t="s">
        <v>38</v>
      </c>
      <c r="D222" s="1">
        <v>0.1047</v>
      </c>
      <c r="E222" s="4">
        <f t="shared" si="12"/>
        <v>0.1047</v>
      </c>
      <c r="F222" s="6">
        <f>E222*317.18</f>
        <v>33.208745999999998</v>
      </c>
      <c r="G222" s="7">
        <f t="shared" si="13"/>
        <v>3895.3859057999998</v>
      </c>
      <c r="H222" s="7">
        <f t="shared" si="14"/>
        <v>1947.6929528999999</v>
      </c>
      <c r="I222" s="4">
        <v>2</v>
      </c>
    </row>
    <row r="223" spans="1:10" s="21" customFormat="1">
      <c r="A223" s="5" t="s">
        <v>210</v>
      </c>
      <c r="B223" s="11" t="s">
        <v>213</v>
      </c>
      <c r="C223" s="21" t="s">
        <v>38</v>
      </c>
      <c r="D223" s="55">
        <v>0.96699999999999997</v>
      </c>
      <c r="E223" s="51">
        <f t="shared" si="12"/>
        <v>0.96699999999999997</v>
      </c>
      <c r="F223" s="40">
        <f>E223*317.18</f>
        <v>306.71305999999998</v>
      </c>
      <c r="G223" s="7">
        <f t="shared" si="13"/>
        <v>35977.441937999996</v>
      </c>
      <c r="H223" s="43">
        <f t="shared" si="14"/>
        <v>17988.720968999998</v>
      </c>
      <c r="I223" s="48">
        <v>3</v>
      </c>
      <c r="J223" s="39"/>
    </row>
    <row r="224" spans="1:10">
      <c r="A224" s="5" t="s">
        <v>210</v>
      </c>
      <c r="B224" s="3" t="s">
        <v>214</v>
      </c>
      <c r="C224" s="2" t="s">
        <v>38</v>
      </c>
      <c r="D224" s="1">
        <v>0.28029999999999999</v>
      </c>
      <c r="E224" s="4">
        <f t="shared" si="12"/>
        <v>0.28029999999999999</v>
      </c>
      <c r="F224" s="6">
        <f>E224*317.18</f>
        <v>88.905553999999995</v>
      </c>
      <c r="G224" s="7">
        <f t="shared" si="13"/>
        <v>10428.621484199999</v>
      </c>
      <c r="H224" s="7">
        <f t="shared" si="14"/>
        <v>5214.3107420999995</v>
      </c>
      <c r="I224" s="4">
        <v>4</v>
      </c>
    </row>
    <row r="225" spans="1:10">
      <c r="A225" s="5" t="s">
        <v>210</v>
      </c>
      <c r="B225" s="11" t="s">
        <v>215</v>
      </c>
      <c r="C225" t="s">
        <v>38</v>
      </c>
      <c r="D225" s="12">
        <v>0.15479999999999999</v>
      </c>
      <c r="E225" s="46">
        <f t="shared" si="12"/>
        <v>0.15479999999999999</v>
      </c>
      <c r="F225" s="40">
        <f>E225*317.18</f>
        <v>49.099463999999998</v>
      </c>
      <c r="G225" s="7">
        <f t="shared" si="13"/>
        <v>5759.3671271999992</v>
      </c>
      <c r="H225" s="43">
        <f t="shared" si="14"/>
        <v>2879.6835635999996</v>
      </c>
      <c r="I225" s="46">
        <v>5</v>
      </c>
    </row>
    <row r="226" spans="1:10" s="21" customFormat="1">
      <c r="A226" s="22" t="s">
        <v>210</v>
      </c>
      <c r="B226" s="3" t="s">
        <v>216</v>
      </c>
      <c r="C226" s="53" t="s">
        <v>53</v>
      </c>
      <c r="D226" s="3">
        <v>0.1716</v>
      </c>
      <c r="E226" s="20">
        <f t="shared" si="12"/>
        <v>0.1716</v>
      </c>
      <c r="F226" s="6">
        <f>E226*391.58</f>
        <v>67.195127999999997</v>
      </c>
      <c r="G226" s="7">
        <f t="shared" si="13"/>
        <v>7881.9885143999991</v>
      </c>
      <c r="H226" s="7">
        <f t="shared" si="14"/>
        <v>3940.9942571999995</v>
      </c>
      <c r="I226" s="20">
        <v>6</v>
      </c>
      <c r="J226" s="39"/>
    </row>
    <row r="227" spans="1:10">
      <c r="A227" s="17" t="s">
        <v>217</v>
      </c>
      <c r="B227" s="11" t="s">
        <v>218</v>
      </c>
      <c r="C227" t="s">
        <v>15</v>
      </c>
      <c r="D227" s="12">
        <v>2.69E-2</v>
      </c>
      <c r="E227" s="46">
        <f t="shared" si="12"/>
        <v>2.69E-2</v>
      </c>
      <c r="F227" s="40">
        <f>E227*356.34</f>
        <v>9.585545999999999</v>
      </c>
      <c r="G227" s="7">
        <f t="shared" si="13"/>
        <v>1124.3845457999998</v>
      </c>
      <c r="H227" s="43">
        <f t="shared" si="14"/>
        <v>562.19227289999992</v>
      </c>
      <c r="I227" s="46">
        <v>1</v>
      </c>
    </row>
    <row r="228" spans="1:10">
      <c r="A228" s="5" t="s">
        <v>217</v>
      </c>
      <c r="B228" s="3" t="s">
        <v>219</v>
      </c>
      <c r="C228" s="2" t="s">
        <v>15</v>
      </c>
      <c r="D228" s="1">
        <v>0.1065</v>
      </c>
      <c r="E228" s="4">
        <f t="shared" si="12"/>
        <v>0.1065</v>
      </c>
      <c r="F228" s="6">
        <f>E228*356.34</f>
        <v>37.950209999999998</v>
      </c>
      <c r="G228" s="7">
        <f t="shared" si="13"/>
        <v>4451.5596329999998</v>
      </c>
      <c r="H228" s="7">
        <f t="shared" si="14"/>
        <v>2225.7798164999999</v>
      </c>
      <c r="I228" s="4">
        <v>2</v>
      </c>
    </row>
    <row r="229" spans="1:10">
      <c r="A229" s="17" t="s">
        <v>217</v>
      </c>
      <c r="B229" s="11" t="s">
        <v>220</v>
      </c>
      <c r="C229" t="s">
        <v>15</v>
      </c>
      <c r="D229" s="12">
        <v>7.6100000000000001E-2</v>
      </c>
      <c r="E229" s="46">
        <f t="shared" si="12"/>
        <v>7.6100000000000001E-2</v>
      </c>
      <c r="F229" s="40">
        <f>E229*356.34</f>
        <v>27.117473999999998</v>
      </c>
      <c r="G229" s="7">
        <f t="shared" si="13"/>
        <v>3180.8797001999997</v>
      </c>
      <c r="H229" s="43">
        <f t="shared" si="14"/>
        <v>1590.4398500999998</v>
      </c>
      <c r="I229" s="46">
        <v>3</v>
      </c>
    </row>
    <row r="230" spans="1:10">
      <c r="A230" s="5" t="s">
        <v>217</v>
      </c>
      <c r="B230" s="3" t="s">
        <v>221</v>
      </c>
      <c r="C230" s="2" t="s">
        <v>15</v>
      </c>
      <c r="D230" s="1">
        <v>3.5400000000000001E-2</v>
      </c>
      <c r="E230" s="4">
        <f t="shared" si="12"/>
        <v>3.5400000000000001E-2</v>
      </c>
      <c r="F230" s="6">
        <f>E230*356.34</f>
        <v>12.614436</v>
      </c>
      <c r="G230" s="7">
        <f t="shared" si="13"/>
        <v>1479.6733428</v>
      </c>
      <c r="H230" s="7">
        <f t="shared" si="14"/>
        <v>739.8366714</v>
      </c>
      <c r="I230" s="4">
        <v>4</v>
      </c>
    </row>
    <row r="231" spans="1:10">
      <c r="A231" s="80" t="s">
        <v>217</v>
      </c>
      <c r="B231" s="8" t="s">
        <v>222</v>
      </c>
      <c r="C231" s="9" t="s">
        <v>15</v>
      </c>
      <c r="D231" s="10">
        <v>2.6200000000000001E-2</v>
      </c>
      <c r="E231" s="104">
        <f>SUM(D231:D233)</f>
        <v>3.3700000000000001E-2</v>
      </c>
      <c r="F231" s="101">
        <v>11.71</v>
      </c>
      <c r="G231" s="89">
        <f t="shared" si="13"/>
        <v>1373.5830000000001</v>
      </c>
      <c r="H231" s="89">
        <f t="shared" si="14"/>
        <v>686.79150000000004</v>
      </c>
      <c r="I231" s="104">
        <v>5</v>
      </c>
    </row>
    <row r="232" spans="1:10">
      <c r="A232" s="81"/>
      <c r="B232" s="113" t="s">
        <v>222</v>
      </c>
      <c r="C232" s="114" t="s">
        <v>223</v>
      </c>
      <c r="D232" s="116">
        <v>7.4999999999999997E-3</v>
      </c>
      <c r="E232" s="118"/>
      <c r="F232" s="109"/>
      <c r="G232" s="90"/>
      <c r="H232" s="90"/>
      <c r="I232" s="118"/>
    </row>
    <row r="233" spans="1:10">
      <c r="A233" s="82"/>
      <c r="B233" s="100"/>
      <c r="C233" s="115"/>
      <c r="D233" s="117"/>
      <c r="E233" s="105"/>
      <c r="F233" s="102"/>
      <c r="G233" s="91"/>
      <c r="H233" s="91"/>
      <c r="I233" s="105"/>
    </row>
    <row r="234" spans="1:10">
      <c r="A234" s="17" t="s">
        <v>217</v>
      </c>
      <c r="B234" s="11" t="s">
        <v>224</v>
      </c>
      <c r="C234" t="s">
        <v>15</v>
      </c>
      <c r="D234" s="12">
        <v>1.9800000000000002E-2</v>
      </c>
      <c r="E234" s="46">
        <f>D234</f>
        <v>1.9800000000000002E-2</v>
      </c>
      <c r="F234" s="40">
        <f>E234*356.34</f>
        <v>7.0555320000000004</v>
      </c>
      <c r="G234" s="7">
        <f>+F234*$K$1</f>
        <v>827.61390360000007</v>
      </c>
      <c r="H234" s="43">
        <f>G234/2</f>
        <v>413.80695180000004</v>
      </c>
      <c r="I234" s="46">
        <v>6</v>
      </c>
    </row>
    <row r="235" spans="1:10">
      <c r="A235" s="80" t="s">
        <v>217</v>
      </c>
      <c r="B235" s="8" t="s">
        <v>225</v>
      </c>
      <c r="C235" s="9" t="s">
        <v>15</v>
      </c>
      <c r="D235" s="18">
        <v>3.2000000000000001E-2</v>
      </c>
      <c r="E235" s="119">
        <f>SUM(D235:D237)</f>
        <v>6.2200000000000005E-2</v>
      </c>
      <c r="F235" s="101">
        <f>E235*356.34</f>
        <v>22.164348</v>
      </c>
      <c r="G235" s="89">
        <f>+F235*$K$1</f>
        <v>2599.8780204</v>
      </c>
      <c r="H235" s="89">
        <f>G235/2</f>
        <v>1299.9390102</v>
      </c>
      <c r="I235" s="104">
        <v>7</v>
      </c>
    </row>
    <row r="236" spans="1:10">
      <c r="A236" s="81"/>
      <c r="B236" s="113" t="s">
        <v>226</v>
      </c>
      <c r="C236" s="114" t="s">
        <v>15</v>
      </c>
      <c r="D236" s="116">
        <v>3.0200000000000001E-2</v>
      </c>
      <c r="E236" s="118"/>
      <c r="F236" s="109"/>
      <c r="G236" s="90"/>
      <c r="H236" s="90"/>
      <c r="I236" s="118"/>
    </row>
    <row r="237" spans="1:10">
      <c r="A237" s="82"/>
      <c r="B237" s="100"/>
      <c r="C237" s="115"/>
      <c r="D237" s="117"/>
      <c r="E237" s="105"/>
      <c r="F237" s="102"/>
      <c r="G237" s="91"/>
      <c r="H237" s="91"/>
      <c r="I237" s="105"/>
    </row>
    <row r="238" spans="1:10">
      <c r="A238" s="17" t="s">
        <v>217</v>
      </c>
      <c r="B238" s="11" t="s">
        <v>227</v>
      </c>
      <c r="C238" t="s">
        <v>15</v>
      </c>
      <c r="D238" s="12">
        <v>5.2400000000000002E-2</v>
      </c>
      <c r="E238" s="46">
        <f>D238</f>
        <v>5.2400000000000002E-2</v>
      </c>
      <c r="F238" s="40">
        <f>E238*356.34</f>
        <v>18.672215999999999</v>
      </c>
      <c r="G238" s="7">
        <f t="shared" ref="G238:G243" si="15">+F238*$K$1</f>
        <v>2190.2509367999996</v>
      </c>
      <c r="H238" s="43">
        <f t="shared" ref="H238:H243" si="16">G238/2</f>
        <v>1095.1254683999998</v>
      </c>
      <c r="I238" s="46">
        <v>8</v>
      </c>
    </row>
    <row r="239" spans="1:10">
      <c r="A239" s="5" t="s">
        <v>217</v>
      </c>
      <c r="B239" s="3" t="s">
        <v>228</v>
      </c>
      <c r="C239" s="2" t="s">
        <v>15</v>
      </c>
      <c r="D239" s="1">
        <v>5.0599999999999999E-2</v>
      </c>
      <c r="E239" s="4">
        <f>D239</f>
        <v>5.0599999999999999E-2</v>
      </c>
      <c r="F239" s="6">
        <f>E239*356.34</f>
        <v>18.030804</v>
      </c>
      <c r="G239" s="7">
        <f t="shared" si="15"/>
        <v>2115.0133092000001</v>
      </c>
      <c r="H239" s="7">
        <f t="shared" si="16"/>
        <v>1057.5066546</v>
      </c>
      <c r="I239" s="4">
        <v>9</v>
      </c>
    </row>
    <row r="240" spans="1:10">
      <c r="A240" s="17" t="s">
        <v>217</v>
      </c>
      <c r="B240" s="11" t="s">
        <v>229</v>
      </c>
      <c r="C240" t="s">
        <v>15</v>
      </c>
      <c r="D240" s="12">
        <v>0.1042</v>
      </c>
      <c r="E240" s="46">
        <f>D240</f>
        <v>0.1042</v>
      </c>
      <c r="F240" s="40">
        <f>E240*356.34</f>
        <v>37.130627999999994</v>
      </c>
      <c r="G240" s="7">
        <f t="shared" si="15"/>
        <v>4355.4226643999991</v>
      </c>
      <c r="H240" s="43">
        <f t="shared" si="16"/>
        <v>2177.7113321999996</v>
      </c>
      <c r="I240" s="46">
        <v>10</v>
      </c>
    </row>
    <row r="241" spans="1:9">
      <c r="A241" s="5" t="s">
        <v>217</v>
      </c>
      <c r="B241" s="3" t="s">
        <v>230</v>
      </c>
      <c r="C241" s="2" t="s">
        <v>223</v>
      </c>
      <c r="D241" s="1">
        <v>4.9200000000000001E-2</v>
      </c>
      <c r="E241" s="4">
        <f>D241</f>
        <v>4.9200000000000001E-2</v>
      </c>
      <c r="F241" s="6">
        <f>E241*317.18</f>
        <v>15.605256000000001</v>
      </c>
      <c r="G241" s="7">
        <f t="shared" si="15"/>
        <v>1830.4965288000001</v>
      </c>
      <c r="H241" s="7">
        <f t="shared" si="16"/>
        <v>915.24826440000004</v>
      </c>
      <c r="I241" s="4">
        <v>11</v>
      </c>
    </row>
    <row r="242" spans="1:9">
      <c r="A242" s="17" t="s">
        <v>217</v>
      </c>
      <c r="B242" s="11" t="s">
        <v>119</v>
      </c>
      <c r="C242" t="s">
        <v>15</v>
      </c>
      <c r="D242" s="12">
        <v>4.4200000000000003E-2</v>
      </c>
      <c r="E242" s="46">
        <f>D242</f>
        <v>4.4200000000000003E-2</v>
      </c>
      <c r="F242" s="40">
        <f>E242*356.34</f>
        <v>15.750228</v>
      </c>
      <c r="G242" s="7">
        <f t="shared" si="15"/>
        <v>1847.5017444</v>
      </c>
      <c r="H242" s="43">
        <f t="shared" si="16"/>
        <v>923.7508722</v>
      </c>
      <c r="I242" s="46">
        <v>12</v>
      </c>
    </row>
    <row r="243" spans="1:9">
      <c r="A243" s="80" t="s">
        <v>217</v>
      </c>
      <c r="B243" s="8" t="s">
        <v>231</v>
      </c>
      <c r="C243" s="9" t="s">
        <v>38</v>
      </c>
      <c r="D243" s="10">
        <v>0.2717</v>
      </c>
      <c r="E243" s="119">
        <f>SUM(D243:D245)</f>
        <v>0.45999999999999996</v>
      </c>
      <c r="F243" s="101">
        <f>E243*317.18</f>
        <v>145.90279999999998</v>
      </c>
      <c r="G243" s="89">
        <f t="shared" si="15"/>
        <v>17114.398439999997</v>
      </c>
      <c r="H243" s="89">
        <f t="shared" si="16"/>
        <v>8557.1992199999986</v>
      </c>
      <c r="I243" s="104">
        <v>13</v>
      </c>
    </row>
    <row r="244" spans="1:9">
      <c r="A244" s="81"/>
      <c r="B244" s="113" t="s">
        <v>232</v>
      </c>
      <c r="C244" s="114" t="s">
        <v>38</v>
      </c>
      <c r="D244" s="116">
        <v>0.1883</v>
      </c>
      <c r="E244" s="142"/>
      <c r="F244" s="109"/>
      <c r="G244" s="90"/>
      <c r="H244" s="90"/>
      <c r="I244" s="118"/>
    </row>
    <row r="245" spans="1:9">
      <c r="A245" s="82"/>
      <c r="B245" s="100"/>
      <c r="C245" s="115"/>
      <c r="D245" s="117"/>
      <c r="E245" s="143"/>
      <c r="F245" s="102"/>
      <c r="G245" s="91"/>
      <c r="H245" s="91"/>
      <c r="I245" s="105"/>
    </row>
    <row r="246" spans="1:9">
      <c r="A246" s="17" t="s">
        <v>217</v>
      </c>
      <c r="B246" s="11" t="s">
        <v>233</v>
      </c>
      <c r="C246" t="s">
        <v>38</v>
      </c>
      <c r="D246" s="12">
        <v>0.1017</v>
      </c>
      <c r="E246" s="46">
        <f>D246</f>
        <v>0.1017</v>
      </c>
      <c r="F246" s="40">
        <f>E246*317.18</f>
        <v>32.257206000000004</v>
      </c>
      <c r="G246" s="7">
        <f t="shared" ref="G246:G251" si="17">+F246*$K$1</f>
        <v>3783.7702638000005</v>
      </c>
      <c r="H246" s="43">
        <f t="shared" ref="H246:H251" si="18">G246/2</f>
        <v>1891.8851319000003</v>
      </c>
      <c r="I246" s="46">
        <v>14</v>
      </c>
    </row>
    <row r="247" spans="1:9">
      <c r="A247" s="5" t="s">
        <v>217</v>
      </c>
      <c r="B247" s="3" t="s">
        <v>234</v>
      </c>
      <c r="C247" s="2" t="s">
        <v>38</v>
      </c>
      <c r="D247" s="15">
        <v>2.3E-2</v>
      </c>
      <c r="E247" s="16">
        <f>D247</f>
        <v>2.3E-2</v>
      </c>
      <c r="F247" s="6">
        <f>E247*317.18</f>
        <v>7.29514</v>
      </c>
      <c r="G247" s="7">
        <f t="shared" si="17"/>
        <v>855.719922</v>
      </c>
      <c r="H247" s="7">
        <f t="shared" si="18"/>
        <v>427.859961</v>
      </c>
      <c r="I247" s="4">
        <v>15</v>
      </c>
    </row>
    <row r="248" spans="1:9">
      <c r="A248" s="17" t="s">
        <v>217</v>
      </c>
      <c r="B248" s="11" t="s">
        <v>235</v>
      </c>
      <c r="C248" t="s">
        <v>38</v>
      </c>
      <c r="D248" s="12">
        <v>3.3599999999999998E-2</v>
      </c>
      <c r="E248" s="46">
        <f>D248</f>
        <v>3.3599999999999998E-2</v>
      </c>
      <c r="F248" s="40">
        <f>E248*317.18</f>
        <v>10.657247999999999</v>
      </c>
      <c r="G248" s="7">
        <f t="shared" si="17"/>
        <v>1250.0951903999999</v>
      </c>
      <c r="H248" s="43">
        <f t="shared" si="18"/>
        <v>625.04759519999993</v>
      </c>
      <c r="I248" s="46">
        <v>16</v>
      </c>
    </row>
    <row r="249" spans="1:9">
      <c r="A249" s="5" t="s">
        <v>217</v>
      </c>
      <c r="B249" s="3" t="s">
        <v>236</v>
      </c>
      <c r="C249" s="2" t="s">
        <v>15</v>
      </c>
      <c r="D249" s="1">
        <v>0.1094</v>
      </c>
      <c r="E249" s="4">
        <f>D249</f>
        <v>0.1094</v>
      </c>
      <c r="F249" s="6">
        <f>E249*356.34</f>
        <v>38.983595999999999</v>
      </c>
      <c r="G249" s="7">
        <f t="shared" si="17"/>
        <v>4572.7758107999998</v>
      </c>
      <c r="H249" s="7">
        <f t="shared" si="18"/>
        <v>2286.3879053999999</v>
      </c>
      <c r="I249" s="4">
        <v>17</v>
      </c>
    </row>
    <row r="250" spans="1:9">
      <c r="A250" s="5" t="s">
        <v>217</v>
      </c>
      <c r="B250" s="3" t="s">
        <v>237</v>
      </c>
      <c r="C250" s="2" t="s">
        <v>38</v>
      </c>
      <c r="D250" s="1">
        <v>2.8799999999999999E-2</v>
      </c>
      <c r="E250" s="4">
        <f>D250</f>
        <v>2.8799999999999999E-2</v>
      </c>
      <c r="F250" s="6">
        <f>E250*317.18</f>
        <v>9.1347839999999998</v>
      </c>
      <c r="G250" s="7">
        <f t="shared" si="17"/>
        <v>1071.5101631999999</v>
      </c>
      <c r="H250" s="7">
        <f t="shared" si="18"/>
        <v>535.75508159999993</v>
      </c>
      <c r="I250" s="4">
        <v>18</v>
      </c>
    </row>
    <row r="251" spans="1:9">
      <c r="A251" s="80" t="s">
        <v>217</v>
      </c>
      <c r="B251" s="8" t="s">
        <v>238</v>
      </c>
      <c r="C251" s="9" t="s">
        <v>38</v>
      </c>
      <c r="D251" s="10">
        <v>3.0099999999999998E-2</v>
      </c>
      <c r="E251" s="104">
        <f>SUM(D251:D253)</f>
        <v>8.8499999999999995E-2</v>
      </c>
      <c r="F251" s="101">
        <f>E251*317.18</f>
        <v>28.070429999999998</v>
      </c>
      <c r="G251" s="89">
        <f t="shared" si="17"/>
        <v>3292.6614389999995</v>
      </c>
      <c r="H251" s="89">
        <f t="shared" si="18"/>
        <v>1646.3307194999998</v>
      </c>
      <c r="I251" s="104">
        <v>19</v>
      </c>
    </row>
    <row r="252" spans="1:9">
      <c r="A252" s="81"/>
      <c r="B252" s="113" t="s">
        <v>239</v>
      </c>
      <c r="C252" s="114" t="s">
        <v>81</v>
      </c>
      <c r="D252" s="116">
        <v>5.8400000000000001E-2</v>
      </c>
      <c r="E252" s="118"/>
      <c r="F252" s="109"/>
      <c r="G252" s="90"/>
      <c r="H252" s="90"/>
      <c r="I252" s="118"/>
    </row>
    <row r="253" spans="1:9">
      <c r="A253" s="82"/>
      <c r="B253" s="100"/>
      <c r="C253" s="115"/>
      <c r="D253" s="117"/>
      <c r="E253" s="105"/>
      <c r="F253" s="102"/>
      <c r="G253" s="91"/>
      <c r="H253" s="91"/>
      <c r="I253" s="105"/>
    </row>
    <row r="254" spans="1:9">
      <c r="A254" s="17" t="s">
        <v>217</v>
      </c>
      <c r="B254" s="11" t="s">
        <v>240</v>
      </c>
      <c r="C254" t="s">
        <v>38</v>
      </c>
      <c r="D254" s="12">
        <v>1.2500000000000001E-2</v>
      </c>
      <c r="E254" s="46">
        <f>D254</f>
        <v>1.2500000000000001E-2</v>
      </c>
      <c r="F254" s="40">
        <f>E254*317.18</f>
        <v>3.9647500000000004</v>
      </c>
      <c r="G254" s="7">
        <f t="shared" ref="G254:G259" si="19">+F254*$K$1</f>
        <v>465.06517500000007</v>
      </c>
      <c r="H254" s="43">
        <f t="shared" ref="H254:H259" si="20">G254/2</f>
        <v>232.53258750000003</v>
      </c>
      <c r="I254" s="46">
        <v>20</v>
      </c>
    </row>
    <row r="255" spans="1:9">
      <c r="A255" s="5" t="s">
        <v>217</v>
      </c>
      <c r="B255" s="3" t="s">
        <v>241</v>
      </c>
      <c r="C255" s="2" t="s">
        <v>38</v>
      </c>
      <c r="D255" s="1">
        <v>1.18E-2</v>
      </c>
      <c r="E255" s="4">
        <f>D255</f>
        <v>1.18E-2</v>
      </c>
      <c r="F255" s="6">
        <f>E255*317.18</f>
        <v>3.7427239999999999</v>
      </c>
      <c r="G255" s="7">
        <f t="shared" si="19"/>
        <v>439.02152519999999</v>
      </c>
      <c r="H255" s="7">
        <f t="shared" si="20"/>
        <v>219.51076259999999</v>
      </c>
      <c r="I255" s="4">
        <v>21</v>
      </c>
    </row>
    <row r="256" spans="1:9">
      <c r="A256" s="17" t="s">
        <v>217</v>
      </c>
      <c r="B256" s="11" t="s">
        <v>242</v>
      </c>
      <c r="C256" t="s">
        <v>8</v>
      </c>
      <c r="D256" s="12">
        <v>2.81E-2</v>
      </c>
      <c r="E256" s="46">
        <f>D256</f>
        <v>2.81E-2</v>
      </c>
      <c r="F256" s="40">
        <f>E256*281.94</f>
        <v>7.9225139999999996</v>
      </c>
      <c r="G256" s="7">
        <f t="shared" si="19"/>
        <v>929.3108921999999</v>
      </c>
      <c r="H256" s="43">
        <f t="shared" si="20"/>
        <v>464.65544609999995</v>
      </c>
      <c r="I256" s="46">
        <v>22</v>
      </c>
    </row>
    <row r="257" spans="1:10">
      <c r="A257" s="5" t="s">
        <v>217</v>
      </c>
      <c r="B257" s="3" t="s">
        <v>243</v>
      </c>
      <c r="C257" s="2" t="s">
        <v>38</v>
      </c>
      <c r="D257" s="1">
        <v>3.6299999999999999E-2</v>
      </c>
      <c r="E257" s="4">
        <f>D257</f>
        <v>3.6299999999999999E-2</v>
      </c>
      <c r="F257" s="6">
        <f>E257*317.18</f>
        <v>11.513634</v>
      </c>
      <c r="G257" s="7">
        <f t="shared" si="19"/>
        <v>1350.5492681999999</v>
      </c>
      <c r="H257" s="7">
        <f t="shared" si="20"/>
        <v>675.27463409999996</v>
      </c>
      <c r="I257" s="4">
        <v>23</v>
      </c>
    </row>
    <row r="258" spans="1:10">
      <c r="A258" s="5" t="s">
        <v>217</v>
      </c>
      <c r="B258" s="3" t="s">
        <v>244</v>
      </c>
      <c r="C258" s="2" t="s">
        <v>81</v>
      </c>
      <c r="D258" s="1">
        <v>3.1800000000000002E-2</v>
      </c>
      <c r="E258" s="4">
        <f>D258</f>
        <v>3.1800000000000002E-2</v>
      </c>
      <c r="F258" s="6">
        <f>E258*317.18</f>
        <v>10.086324000000001</v>
      </c>
      <c r="G258" s="7">
        <f t="shared" si="19"/>
        <v>1183.1258052000001</v>
      </c>
      <c r="H258" s="7">
        <f t="shared" si="20"/>
        <v>591.56290260000003</v>
      </c>
      <c r="I258" s="4">
        <v>24</v>
      </c>
    </row>
    <row r="259" spans="1:10">
      <c r="A259" s="80" t="s">
        <v>217</v>
      </c>
      <c r="B259" s="8" t="s">
        <v>245</v>
      </c>
      <c r="C259" s="9" t="s">
        <v>8</v>
      </c>
      <c r="D259" s="10">
        <v>1.7100000000000001E-2</v>
      </c>
      <c r="E259" s="104">
        <f>SUM(D259:D261)</f>
        <v>3.49E-2</v>
      </c>
      <c r="F259" s="101">
        <v>5.3857900000000001</v>
      </c>
      <c r="G259" s="89">
        <f t="shared" si="19"/>
        <v>631.75316699999996</v>
      </c>
      <c r="H259" s="89">
        <f t="shared" si="20"/>
        <v>315.87658349999998</v>
      </c>
      <c r="I259" s="104">
        <v>25</v>
      </c>
    </row>
    <row r="260" spans="1:10">
      <c r="A260" s="81"/>
      <c r="B260" s="113" t="s">
        <v>245</v>
      </c>
      <c r="C260" s="114" t="s">
        <v>246</v>
      </c>
      <c r="D260" s="116">
        <v>1.78E-2</v>
      </c>
      <c r="E260" s="118"/>
      <c r="F260" s="109"/>
      <c r="G260" s="90"/>
      <c r="H260" s="90"/>
      <c r="I260" s="118"/>
    </row>
    <row r="261" spans="1:10">
      <c r="A261" s="82"/>
      <c r="B261" s="100"/>
      <c r="C261" s="115"/>
      <c r="D261" s="117"/>
      <c r="E261" s="105"/>
      <c r="F261" s="102"/>
      <c r="G261" s="91"/>
      <c r="H261" s="91"/>
      <c r="I261" s="105"/>
    </row>
    <row r="262" spans="1:10">
      <c r="A262" s="17" t="s">
        <v>217</v>
      </c>
      <c r="B262" s="11" t="s">
        <v>247</v>
      </c>
      <c r="C262" t="s">
        <v>38</v>
      </c>
      <c r="D262" s="12">
        <v>5.96E-2</v>
      </c>
      <c r="E262" s="46">
        <f t="shared" ref="E262:E273" si="21">D262</f>
        <v>5.96E-2</v>
      </c>
      <c r="F262" s="40">
        <f t="shared" ref="F262:F270" si="22">E262*317.18</f>
        <v>18.903928000000001</v>
      </c>
      <c r="G262" s="7">
        <f t="shared" ref="G262:G274" si="23">+F262*$K$1</f>
        <v>2217.4307543999998</v>
      </c>
      <c r="H262" s="43">
        <f t="shared" ref="H262:H274" si="24">G262/2</f>
        <v>1108.7153771999999</v>
      </c>
      <c r="I262" s="46">
        <v>26</v>
      </c>
    </row>
    <row r="263" spans="1:10">
      <c r="A263" s="5" t="s">
        <v>217</v>
      </c>
      <c r="B263" s="3" t="s">
        <v>248</v>
      </c>
      <c r="C263" s="2" t="s">
        <v>38</v>
      </c>
      <c r="D263" s="1">
        <v>4.48E-2</v>
      </c>
      <c r="E263" s="4">
        <f t="shared" si="21"/>
        <v>4.48E-2</v>
      </c>
      <c r="F263" s="6">
        <f t="shared" si="22"/>
        <v>14.209664</v>
      </c>
      <c r="G263" s="7">
        <f t="shared" si="23"/>
        <v>1666.7935872</v>
      </c>
      <c r="H263" s="7">
        <f t="shared" si="24"/>
        <v>833.39679360000002</v>
      </c>
      <c r="I263" s="4">
        <v>27</v>
      </c>
    </row>
    <row r="264" spans="1:10">
      <c r="A264" s="17" t="s">
        <v>217</v>
      </c>
      <c r="B264" s="11" t="s">
        <v>249</v>
      </c>
      <c r="C264" t="s">
        <v>38</v>
      </c>
      <c r="D264" s="12">
        <v>8.8499999999999995E-2</v>
      </c>
      <c r="E264" s="46">
        <f t="shared" si="21"/>
        <v>8.8499999999999995E-2</v>
      </c>
      <c r="F264" s="40">
        <f t="shared" si="22"/>
        <v>28.070429999999998</v>
      </c>
      <c r="G264" s="7">
        <f t="shared" si="23"/>
        <v>3292.6614389999995</v>
      </c>
      <c r="H264" s="43">
        <f t="shared" si="24"/>
        <v>1646.3307194999998</v>
      </c>
      <c r="I264" s="46">
        <v>28</v>
      </c>
    </row>
    <row r="265" spans="1:10">
      <c r="A265" s="5" t="s">
        <v>217</v>
      </c>
      <c r="B265" s="3" t="s">
        <v>43</v>
      </c>
      <c r="C265" s="2" t="s">
        <v>38</v>
      </c>
      <c r="D265" s="15">
        <v>4.1000000000000002E-2</v>
      </c>
      <c r="E265" s="16">
        <f t="shared" si="21"/>
        <v>4.1000000000000002E-2</v>
      </c>
      <c r="F265" s="6">
        <f t="shared" si="22"/>
        <v>13.004380000000001</v>
      </c>
      <c r="G265" s="7">
        <f t="shared" si="23"/>
        <v>1525.4137740000001</v>
      </c>
      <c r="H265" s="7">
        <f t="shared" si="24"/>
        <v>762.70688700000005</v>
      </c>
      <c r="I265" s="4">
        <v>29</v>
      </c>
    </row>
    <row r="266" spans="1:10">
      <c r="A266" s="17" t="s">
        <v>217</v>
      </c>
      <c r="B266" s="11" t="s">
        <v>250</v>
      </c>
      <c r="C266" t="s">
        <v>38</v>
      </c>
      <c r="D266" s="12">
        <v>2.0899999999999998E-2</v>
      </c>
      <c r="E266" s="46">
        <f t="shared" si="21"/>
        <v>2.0899999999999998E-2</v>
      </c>
      <c r="F266" s="40">
        <f t="shared" si="22"/>
        <v>6.6290619999999993</v>
      </c>
      <c r="G266" s="7">
        <f t="shared" si="23"/>
        <v>777.58897259999992</v>
      </c>
      <c r="H266" s="43">
        <f t="shared" si="24"/>
        <v>388.79448629999996</v>
      </c>
      <c r="I266" s="46">
        <v>30</v>
      </c>
    </row>
    <row r="267" spans="1:10">
      <c r="A267" s="5" t="s">
        <v>217</v>
      </c>
      <c r="B267" s="3" t="s">
        <v>251</v>
      </c>
      <c r="C267" s="2" t="s">
        <v>38</v>
      </c>
      <c r="D267" s="1">
        <v>2.2100000000000002E-2</v>
      </c>
      <c r="E267" s="4">
        <f t="shared" si="21"/>
        <v>2.2100000000000002E-2</v>
      </c>
      <c r="F267" s="6">
        <f t="shared" si="22"/>
        <v>7.009678000000001</v>
      </c>
      <c r="G267" s="7">
        <f t="shared" si="23"/>
        <v>822.23522940000009</v>
      </c>
      <c r="H267" s="7">
        <f t="shared" si="24"/>
        <v>411.11761470000005</v>
      </c>
      <c r="I267" s="4">
        <v>31</v>
      </c>
    </row>
    <row r="268" spans="1:10">
      <c r="A268" s="17" t="s">
        <v>217</v>
      </c>
      <c r="B268" s="11" t="s">
        <v>252</v>
      </c>
      <c r="C268" t="s">
        <v>38</v>
      </c>
      <c r="D268" s="12">
        <v>3.9100000000000003E-2</v>
      </c>
      <c r="E268" s="46">
        <f t="shared" si="21"/>
        <v>3.9100000000000003E-2</v>
      </c>
      <c r="F268" s="40">
        <f t="shared" si="22"/>
        <v>12.401738000000002</v>
      </c>
      <c r="G268" s="7">
        <f t="shared" si="23"/>
        <v>1454.7238674000002</v>
      </c>
      <c r="H268" s="43">
        <f t="shared" si="24"/>
        <v>727.36193370000012</v>
      </c>
      <c r="I268" s="46">
        <v>32</v>
      </c>
    </row>
    <row r="269" spans="1:10">
      <c r="A269" s="5" t="s">
        <v>217</v>
      </c>
      <c r="B269" s="3" t="s">
        <v>253</v>
      </c>
      <c r="C269" s="2" t="s">
        <v>38</v>
      </c>
      <c r="D269" s="1">
        <v>2.92E-2</v>
      </c>
      <c r="E269" s="4">
        <f t="shared" si="21"/>
        <v>2.92E-2</v>
      </c>
      <c r="F269" s="6">
        <f t="shared" si="22"/>
        <v>9.2616560000000003</v>
      </c>
      <c r="G269" s="7">
        <f t="shared" si="23"/>
        <v>1086.3922488000001</v>
      </c>
      <c r="H269" s="7">
        <f t="shared" si="24"/>
        <v>543.19612440000003</v>
      </c>
      <c r="I269" s="4">
        <v>33</v>
      </c>
    </row>
    <row r="270" spans="1:10">
      <c r="A270" s="17" t="s">
        <v>217</v>
      </c>
      <c r="B270" s="11" t="s">
        <v>254</v>
      </c>
      <c r="C270" t="s">
        <v>38</v>
      </c>
      <c r="D270" s="12">
        <v>9.1899999999999996E-2</v>
      </c>
      <c r="E270" s="46">
        <f t="shared" si="21"/>
        <v>9.1899999999999996E-2</v>
      </c>
      <c r="F270" s="40">
        <f t="shared" si="22"/>
        <v>29.148841999999998</v>
      </c>
      <c r="G270" s="7">
        <f t="shared" si="23"/>
        <v>3419.1591665999999</v>
      </c>
      <c r="H270" s="43">
        <f t="shared" si="24"/>
        <v>1709.5795833</v>
      </c>
      <c r="I270" s="46">
        <v>34</v>
      </c>
    </row>
    <row r="271" spans="1:10" s="21" customFormat="1">
      <c r="A271" s="5" t="s">
        <v>255</v>
      </c>
      <c r="B271" s="3" t="s">
        <v>256</v>
      </c>
      <c r="C271" s="53" t="s">
        <v>36</v>
      </c>
      <c r="D271" s="3">
        <v>0.4148</v>
      </c>
      <c r="E271" s="20">
        <f t="shared" si="21"/>
        <v>0.4148</v>
      </c>
      <c r="F271" s="6">
        <f>E271*56.39</f>
        <v>23.390571999999999</v>
      </c>
      <c r="G271" s="7">
        <f t="shared" si="23"/>
        <v>2743.7140955999998</v>
      </c>
      <c r="H271" s="7">
        <f t="shared" si="24"/>
        <v>1371.8570477999999</v>
      </c>
      <c r="I271" s="20">
        <v>1</v>
      </c>
      <c r="J271" s="39"/>
    </row>
    <row r="272" spans="1:10">
      <c r="A272" s="17" t="s">
        <v>255</v>
      </c>
      <c r="B272" s="11" t="s">
        <v>257</v>
      </c>
      <c r="C272" t="s">
        <v>99</v>
      </c>
      <c r="D272" s="12">
        <v>0.27579999999999999</v>
      </c>
      <c r="E272" s="46">
        <f t="shared" si="21"/>
        <v>0.27579999999999999</v>
      </c>
      <c r="F272" s="40">
        <f>E272*246.7</f>
        <v>68.03985999999999</v>
      </c>
      <c r="G272" s="7">
        <f t="shared" si="23"/>
        <v>7981.075577999999</v>
      </c>
      <c r="H272" s="43">
        <f t="shared" si="24"/>
        <v>3990.5377889999995</v>
      </c>
      <c r="I272" s="46">
        <v>2</v>
      </c>
    </row>
    <row r="273" spans="1:10" s="21" customFormat="1">
      <c r="A273" s="5" t="s">
        <v>255</v>
      </c>
      <c r="B273" s="8" t="s">
        <v>258</v>
      </c>
      <c r="C273" s="38" t="s">
        <v>108</v>
      </c>
      <c r="D273" s="8">
        <v>1.5307999999999999</v>
      </c>
      <c r="E273" s="20">
        <f t="shared" si="21"/>
        <v>1.5307999999999999</v>
      </c>
      <c r="F273" s="6">
        <f>E273*49.34</f>
        <v>75.529672000000005</v>
      </c>
      <c r="G273" s="7">
        <f t="shared" si="23"/>
        <v>8859.6305255999996</v>
      </c>
      <c r="H273" s="7">
        <f t="shared" si="24"/>
        <v>4429.8152627999998</v>
      </c>
      <c r="I273" s="20">
        <v>3</v>
      </c>
      <c r="J273" s="39"/>
    </row>
    <row r="274" spans="1:10">
      <c r="A274" s="80" t="s">
        <v>259</v>
      </c>
      <c r="B274" s="8" t="s">
        <v>260</v>
      </c>
      <c r="C274" s="10" t="s">
        <v>204</v>
      </c>
      <c r="D274" s="10">
        <v>0.30320000000000003</v>
      </c>
      <c r="E274" s="95">
        <f>SUM(D274:D276)</f>
        <v>0.34860000000000002</v>
      </c>
      <c r="F274" s="101">
        <v>124.22</v>
      </c>
      <c r="G274" s="89">
        <f t="shared" si="23"/>
        <v>14571.005999999999</v>
      </c>
      <c r="H274" s="89">
        <f t="shared" si="24"/>
        <v>7285.5029999999997</v>
      </c>
      <c r="I274" s="95">
        <v>1</v>
      </c>
    </row>
    <row r="275" spans="1:10">
      <c r="A275" s="81"/>
      <c r="B275" s="113" t="s">
        <v>261</v>
      </c>
      <c r="C275" s="114" t="s">
        <v>262</v>
      </c>
      <c r="D275" s="116">
        <v>4.5400000000000003E-2</v>
      </c>
      <c r="E275" s="103"/>
      <c r="F275" s="109"/>
      <c r="G275" s="90"/>
      <c r="H275" s="90"/>
      <c r="I275" s="103"/>
    </row>
    <row r="276" spans="1:10">
      <c r="A276" s="82"/>
      <c r="B276" s="100"/>
      <c r="C276" s="115"/>
      <c r="D276" s="117"/>
      <c r="E276" s="96"/>
      <c r="F276" s="102"/>
      <c r="G276" s="91"/>
      <c r="H276" s="91"/>
      <c r="I276" s="96"/>
    </row>
    <row r="277" spans="1:10">
      <c r="A277" s="5" t="s">
        <v>259</v>
      </c>
      <c r="B277" s="24" t="s">
        <v>263</v>
      </c>
      <c r="C277" s="23" t="s">
        <v>26</v>
      </c>
      <c r="D277" s="26">
        <v>0.35399999999999998</v>
      </c>
      <c r="E277" s="16">
        <f>D277</f>
        <v>0.35399999999999998</v>
      </c>
      <c r="F277" s="6">
        <f>E277*63.44</f>
        <v>22.457759999999997</v>
      </c>
      <c r="G277" s="7">
        <f>+F277*$K$1</f>
        <v>2634.2952479999994</v>
      </c>
      <c r="H277" s="7">
        <f>G277/2</f>
        <v>1317.1476239999997</v>
      </c>
      <c r="I277" s="4">
        <v>2</v>
      </c>
    </row>
    <row r="278" spans="1:10">
      <c r="A278" s="80" t="s">
        <v>259</v>
      </c>
      <c r="B278" s="8" t="s">
        <v>264</v>
      </c>
      <c r="C278" s="9" t="s">
        <v>53</v>
      </c>
      <c r="D278" s="10">
        <v>4.3400000000000001E-2</v>
      </c>
      <c r="E278" s="104">
        <f>SUM(D278:D280)</f>
        <v>0.21829999999999999</v>
      </c>
      <c r="F278" s="101">
        <f>E278*391.58</f>
        <v>85.481913999999989</v>
      </c>
      <c r="G278" s="89">
        <f>+F278*$K$1</f>
        <v>10027.028512199999</v>
      </c>
      <c r="H278" s="89">
        <f>G278/2</f>
        <v>5013.5142560999993</v>
      </c>
      <c r="I278" s="104">
        <v>3</v>
      </c>
    </row>
    <row r="279" spans="1:10">
      <c r="A279" s="81"/>
      <c r="B279" s="113" t="s">
        <v>265</v>
      </c>
      <c r="C279" s="114" t="s">
        <v>53</v>
      </c>
      <c r="D279" s="116">
        <v>0.1749</v>
      </c>
      <c r="E279" s="118"/>
      <c r="F279" s="109"/>
      <c r="G279" s="90"/>
      <c r="H279" s="90"/>
      <c r="I279" s="118"/>
    </row>
    <row r="280" spans="1:10">
      <c r="A280" s="82"/>
      <c r="B280" s="100"/>
      <c r="C280" s="115"/>
      <c r="D280" s="117"/>
      <c r="E280" s="105"/>
      <c r="F280" s="102"/>
      <c r="G280" s="91"/>
      <c r="H280" s="91"/>
      <c r="I280" s="105"/>
    </row>
    <row r="281" spans="1:10">
      <c r="A281" s="80" t="s">
        <v>259</v>
      </c>
      <c r="B281" s="8" t="s">
        <v>266</v>
      </c>
      <c r="C281" s="27" t="s">
        <v>97</v>
      </c>
      <c r="D281" s="10">
        <v>0.1535</v>
      </c>
      <c r="E281" s="95">
        <f>SUM(D281:D283)</f>
        <v>0.2387</v>
      </c>
      <c r="F281" s="101">
        <v>54.7</v>
      </c>
      <c r="G281" s="89">
        <f>+F281*$K$1</f>
        <v>6416.31</v>
      </c>
      <c r="H281" s="89">
        <f>G281/2</f>
        <v>3208.1550000000002</v>
      </c>
      <c r="I281" s="95">
        <v>4</v>
      </c>
    </row>
    <row r="282" spans="1:10">
      <c r="A282" s="81"/>
      <c r="B282" s="113" t="s">
        <v>267</v>
      </c>
      <c r="C282" s="114" t="s">
        <v>15</v>
      </c>
      <c r="D282" s="116">
        <v>8.5199999999999998E-2</v>
      </c>
      <c r="E282" s="103"/>
      <c r="F282" s="109"/>
      <c r="G282" s="90"/>
      <c r="H282" s="90"/>
      <c r="I282" s="103"/>
    </row>
    <row r="283" spans="1:10">
      <c r="A283" s="82"/>
      <c r="B283" s="100"/>
      <c r="C283" s="115"/>
      <c r="D283" s="117"/>
      <c r="E283" s="96"/>
      <c r="F283" s="102"/>
      <c r="G283" s="91"/>
      <c r="H283" s="91"/>
      <c r="I283" s="96"/>
    </row>
    <row r="284" spans="1:10">
      <c r="A284" s="80" t="s">
        <v>259</v>
      </c>
      <c r="B284" s="8" t="s">
        <v>268</v>
      </c>
      <c r="C284" s="27" t="s">
        <v>15</v>
      </c>
      <c r="D284" s="10">
        <v>1.9E-3</v>
      </c>
      <c r="E284" s="145">
        <f>SUM(D284:D288)</f>
        <v>0.17500000000000002</v>
      </c>
      <c r="F284" s="101">
        <v>38.79</v>
      </c>
      <c r="G284" s="89">
        <f>+F284*$K$1</f>
        <v>4550.067</v>
      </c>
      <c r="H284" s="89">
        <f>G284/2</f>
        <v>2275.0335</v>
      </c>
      <c r="I284" s="95">
        <v>5</v>
      </c>
    </row>
    <row r="285" spans="1:10">
      <c r="A285" s="81"/>
      <c r="B285" s="11" t="s">
        <v>269</v>
      </c>
      <c r="C285" s="28" t="s">
        <v>15</v>
      </c>
      <c r="D285" s="12">
        <v>5.3900000000000003E-2</v>
      </c>
      <c r="E285" s="146"/>
      <c r="F285" s="109"/>
      <c r="G285" s="90"/>
      <c r="H285" s="90"/>
      <c r="I285" s="103"/>
    </row>
    <row r="286" spans="1:10">
      <c r="A286" s="81"/>
      <c r="B286" s="11" t="s">
        <v>270</v>
      </c>
      <c r="C286" s="28" t="s">
        <v>97</v>
      </c>
      <c r="D286" s="12">
        <v>9.3600000000000003E-2</v>
      </c>
      <c r="E286" s="146"/>
      <c r="F286" s="109"/>
      <c r="G286" s="90"/>
      <c r="H286" s="90"/>
      <c r="I286" s="103"/>
    </row>
    <row r="287" spans="1:10">
      <c r="A287" s="81"/>
      <c r="B287" s="113" t="s">
        <v>271</v>
      </c>
      <c r="C287" s="114" t="s">
        <v>97</v>
      </c>
      <c r="D287" s="116">
        <v>2.5600000000000001E-2</v>
      </c>
      <c r="E287" s="146"/>
      <c r="F287" s="109"/>
      <c r="G287" s="90"/>
      <c r="H287" s="90"/>
      <c r="I287" s="103"/>
    </row>
    <row r="288" spans="1:10">
      <c r="A288" s="82"/>
      <c r="B288" s="100"/>
      <c r="C288" s="115"/>
      <c r="D288" s="117"/>
      <c r="E288" s="147"/>
      <c r="F288" s="102"/>
      <c r="G288" s="91"/>
      <c r="H288" s="91"/>
      <c r="I288" s="96"/>
    </row>
    <row r="289" spans="1:10" s="21" customFormat="1">
      <c r="A289" s="80" t="s">
        <v>259</v>
      </c>
      <c r="B289" s="8" t="s">
        <v>272</v>
      </c>
      <c r="C289" s="38" t="s">
        <v>53</v>
      </c>
      <c r="D289" s="8">
        <v>0.24329999999999999</v>
      </c>
      <c r="E289" s="95">
        <f>SUM(D289:D327)</f>
        <v>1.6970999999999996</v>
      </c>
      <c r="F289" s="101">
        <v>577.56368699999985</v>
      </c>
      <c r="G289" s="89">
        <f>+F289*$K$1</f>
        <v>67748.220485099984</v>
      </c>
      <c r="H289" s="89">
        <f>G289/2</f>
        <v>33874.110242549992</v>
      </c>
      <c r="I289" s="95">
        <v>6</v>
      </c>
      <c r="J289" s="120"/>
    </row>
    <row r="290" spans="1:10" s="21" customFormat="1">
      <c r="A290" s="81"/>
      <c r="B290" s="11" t="s">
        <v>273</v>
      </c>
      <c r="C290" s="39" t="s">
        <v>53</v>
      </c>
      <c r="D290" s="11">
        <v>1.95E-2</v>
      </c>
      <c r="E290" s="103"/>
      <c r="F290" s="109"/>
      <c r="G290" s="90"/>
      <c r="H290" s="90"/>
      <c r="I290" s="103"/>
      <c r="J290" s="120"/>
    </row>
    <row r="291" spans="1:10" s="21" customFormat="1">
      <c r="A291" s="81"/>
      <c r="B291" s="11" t="s">
        <v>274</v>
      </c>
      <c r="C291" s="39" t="s">
        <v>53</v>
      </c>
      <c r="D291" s="11">
        <v>4.6899999999999997E-2</v>
      </c>
      <c r="E291" s="103"/>
      <c r="F291" s="109"/>
      <c r="G291" s="90"/>
      <c r="H291" s="90"/>
      <c r="I291" s="103"/>
      <c r="J291" s="120"/>
    </row>
    <row r="292" spans="1:10" s="21" customFormat="1">
      <c r="A292" s="81"/>
      <c r="B292" s="11" t="s">
        <v>275</v>
      </c>
      <c r="C292" s="39" t="s">
        <v>53</v>
      </c>
      <c r="D292" s="11">
        <v>8.0000000000000004E-4</v>
      </c>
      <c r="E292" s="103"/>
      <c r="F292" s="109"/>
      <c r="G292" s="90"/>
      <c r="H292" s="90"/>
      <c r="I292" s="103"/>
      <c r="J292" s="120"/>
    </row>
    <row r="293" spans="1:10" s="21" customFormat="1">
      <c r="A293" s="81"/>
      <c r="B293" s="11" t="s">
        <v>276</v>
      </c>
      <c r="C293" s="39" t="s">
        <v>53</v>
      </c>
      <c r="D293" s="11">
        <v>5.8299999999999998E-2</v>
      </c>
      <c r="E293" s="103"/>
      <c r="F293" s="109"/>
      <c r="G293" s="90"/>
      <c r="H293" s="90"/>
      <c r="I293" s="103"/>
      <c r="J293" s="120"/>
    </row>
    <row r="294" spans="1:10" s="21" customFormat="1">
      <c r="A294" s="81"/>
      <c r="B294" s="11" t="s">
        <v>277</v>
      </c>
      <c r="C294" s="39" t="s">
        <v>53</v>
      </c>
      <c r="D294" s="11">
        <v>5.7799999999999997E-2</v>
      </c>
      <c r="E294" s="103"/>
      <c r="F294" s="109"/>
      <c r="G294" s="90"/>
      <c r="H294" s="90"/>
      <c r="I294" s="103"/>
      <c r="J294" s="120"/>
    </row>
    <row r="295" spans="1:10" s="21" customFormat="1">
      <c r="A295" s="81"/>
      <c r="B295" s="11" t="s">
        <v>278</v>
      </c>
      <c r="C295" s="39" t="s">
        <v>53</v>
      </c>
      <c r="D295" s="11">
        <v>4.9700000000000001E-2</v>
      </c>
      <c r="E295" s="103"/>
      <c r="F295" s="109"/>
      <c r="G295" s="90"/>
      <c r="H295" s="90"/>
      <c r="I295" s="103"/>
      <c r="J295" s="120"/>
    </row>
    <row r="296" spans="1:10" s="21" customFormat="1">
      <c r="A296" s="81"/>
      <c r="B296" s="11" t="s">
        <v>279</v>
      </c>
      <c r="C296" s="39" t="s">
        <v>53</v>
      </c>
      <c r="D296" s="11">
        <v>4.1399999999999999E-2</v>
      </c>
      <c r="E296" s="103"/>
      <c r="F296" s="109"/>
      <c r="G296" s="90"/>
      <c r="H296" s="90"/>
      <c r="I296" s="103"/>
      <c r="J296" s="120"/>
    </row>
    <row r="297" spans="1:10" s="21" customFormat="1">
      <c r="A297" s="81"/>
      <c r="B297" s="11" t="s">
        <v>280</v>
      </c>
      <c r="C297" s="39" t="s">
        <v>53</v>
      </c>
      <c r="D297" s="11">
        <v>3.9100000000000003E-2</v>
      </c>
      <c r="E297" s="103"/>
      <c r="F297" s="109"/>
      <c r="G297" s="90"/>
      <c r="H297" s="90"/>
      <c r="I297" s="103"/>
      <c r="J297" s="120"/>
    </row>
    <row r="298" spans="1:10" s="21" customFormat="1">
      <c r="A298" s="81"/>
      <c r="B298" s="11" t="s">
        <v>281</v>
      </c>
      <c r="C298" s="39" t="s">
        <v>53</v>
      </c>
      <c r="D298" s="55">
        <v>4.3999999999999997E-2</v>
      </c>
      <c r="E298" s="103"/>
      <c r="F298" s="109"/>
      <c r="G298" s="90"/>
      <c r="H298" s="90"/>
      <c r="I298" s="103"/>
      <c r="J298" s="120"/>
    </row>
    <row r="299" spans="1:10" s="21" customFormat="1">
      <c r="A299" s="81"/>
      <c r="B299" s="11" t="s">
        <v>282</v>
      </c>
      <c r="C299" s="39" t="s">
        <v>53</v>
      </c>
      <c r="D299" s="55">
        <v>4.2999999999999997E-2</v>
      </c>
      <c r="E299" s="103"/>
      <c r="F299" s="109"/>
      <c r="G299" s="90"/>
      <c r="H299" s="90"/>
      <c r="I299" s="103"/>
      <c r="J299" s="120"/>
    </row>
    <row r="300" spans="1:10" s="21" customFormat="1">
      <c r="A300" s="81"/>
      <c r="B300" s="11" t="s">
        <v>283</v>
      </c>
      <c r="C300" s="39" t="s">
        <v>53</v>
      </c>
      <c r="D300" s="11">
        <v>4.4299999999999999E-2</v>
      </c>
      <c r="E300" s="103"/>
      <c r="F300" s="109"/>
      <c r="G300" s="90"/>
      <c r="H300" s="90"/>
      <c r="I300" s="103"/>
      <c r="J300" s="120"/>
    </row>
    <row r="301" spans="1:10" s="21" customFormat="1">
      <c r="A301" s="81"/>
      <c r="B301" s="11" t="s">
        <v>284</v>
      </c>
      <c r="C301" s="39" t="s">
        <v>53</v>
      </c>
      <c r="D301" s="11">
        <v>4.4600000000000001E-2</v>
      </c>
      <c r="E301" s="103"/>
      <c r="F301" s="109"/>
      <c r="G301" s="90"/>
      <c r="H301" s="90"/>
      <c r="I301" s="103"/>
      <c r="J301" s="120"/>
    </row>
    <row r="302" spans="1:10" s="21" customFormat="1">
      <c r="A302" s="81"/>
      <c r="B302" s="11" t="s">
        <v>285</v>
      </c>
      <c r="C302" s="39" t="s">
        <v>53</v>
      </c>
      <c r="D302" s="11">
        <v>1.29E-2</v>
      </c>
      <c r="E302" s="103"/>
      <c r="F302" s="109"/>
      <c r="G302" s="90"/>
      <c r="H302" s="90"/>
      <c r="I302" s="103"/>
      <c r="J302" s="120"/>
    </row>
    <row r="303" spans="1:10" s="21" customFormat="1">
      <c r="A303" s="81"/>
      <c r="B303" s="11" t="s">
        <v>286</v>
      </c>
      <c r="C303" s="39" t="s">
        <v>53</v>
      </c>
      <c r="D303" s="11">
        <v>0.1148</v>
      </c>
      <c r="E303" s="103"/>
      <c r="F303" s="109"/>
      <c r="G303" s="90"/>
      <c r="H303" s="90"/>
      <c r="I303" s="103"/>
      <c r="J303" s="120"/>
    </row>
    <row r="304" spans="1:10" s="21" customFormat="1">
      <c r="A304" s="81"/>
      <c r="B304" s="11" t="s">
        <v>287</v>
      </c>
      <c r="C304" s="39" t="s">
        <v>53</v>
      </c>
      <c r="D304" s="11">
        <v>3.8600000000000002E-2</v>
      </c>
      <c r="E304" s="103"/>
      <c r="F304" s="109"/>
      <c r="G304" s="90"/>
      <c r="H304" s="90"/>
      <c r="I304" s="103"/>
      <c r="J304" s="120"/>
    </row>
    <row r="305" spans="1:10" s="21" customFormat="1">
      <c r="A305" s="81"/>
      <c r="B305" s="11" t="s">
        <v>288</v>
      </c>
      <c r="C305" s="39" t="s">
        <v>53</v>
      </c>
      <c r="D305" s="11">
        <v>6.0900000000000003E-2</v>
      </c>
      <c r="E305" s="103"/>
      <c r="F305" s="109"/>
      <c r="G305" s="90"/>
      <c r="H305" s="90"/>
      <c r="I305" s="103"/>
      <c r="J305" s="120"/>
    </row>
    <row r="306" spans="1:10" s="21" customFormat="1">
      <c r="A306" s="81"/>
      <c r="B306" s="11" t="s">
        <v>289</v>
      </c>
      <c r="C306" s="39" t="s">
        <v>53</v>
      </c>
      <c r="D306" s="11">
        <v>2.3999999999999998E-3</v>
      </c>
      <c r="E306" s="103"/>
      <c r="F306" s="109"/>
      <c r="G306" s="90"/>
      <c r="H306" s="90"/>
      <c r="I306" s="103"/>
      <c r="J306" s="120"/>
    </row>
    <row r="307" spans="1:10" s="21" customFormat="1">
      <c r="A307" s="81"/>
      <c r="B307" s="11" t="s">
        <v>290</v>
      </c>
      <c r="C307" s="39" t="s">
        <v>53</v>
      </c>
      <c r="D307" s="55">
        <v>6.5000000000000002E-2</v>
      </c>
      <c r="E307" s="103"/>
      <c r="F307" s="109"/>
      <c r="G307" s="90"/>
      <c r="H307" s="90"/>
      <c r="I307" s="103"/>
      <c r="J307" s="120"/>
    </row>
    <row r="308" spans="1:10" s="21" customFormat="1">
      <c r="A308" s="81"/>
      <c r="B308" s="11" t="s">
        <v>291</v>
      </c>
      <c r="C308" s="39" t="s">
        <v>53</v>
      </c>
      <c r="D308" s="11">
        <v>7.3499999999999996E-2</v>
      </c>
      <c r="E308" s="103"/>
      <c r="F308" s="109"/>
      <c r="G308" s="90"/>
      <c r="H308" s="90"/>
      <c r="I308" s="103"/>
      <c r="J308" s="120"/>
    </row>
    <row r="309" spans="1:10" s="21" customFormat="1">
      <c r="A309" s="81"/>
      <c r="B309" s="11" t="s">
        <v>292</v>
      </c>
      <c r="C309" s="39" t="s">
        <v>53</v>
      </c>
      <c r="D309" s="11">
        <v>1.3100000000000001E-2</v>
      </c>
      <c r="E309" s="103"/>
      <c r="F309" s="109"/>
      <c r="G309" s="90"/>
      <c r="H309" s="90"/>
      <c r="I309" s="103"/>
      <c r="J309" s="120"/>
    </row>
    <row r="310" spans="1:10" s="21" customFormat="1">
      <c r="A310" s="81"/>
      <c r="B310" s="11" t="s">
        <v>293</v>
      </c>
      <c r="C310" s="39" t="s">
        <v>53</v>
      </c>
      <c r="D310" s="11">
        <v>5.5199999999999999E-2</v>
      </c>
      <c r="E310" s="103"/>
      <c r="F310" s="109"/>
      <c r="G310" s="90"/>
      <c r="H310" s="90"/>
      <c r="I310" s="103"/>
      <c r="J310" s="120"/>
    </row>
    <row r="311" spans="1:10" s="21" customFormat="1">
      <c r="A311" s="81"/>
      <c r="B311" s="11" t="s">
        <v>294</v>
      </c>
      <c r="C311" s="39" t="s">
        <v>53</v>
      </c>
      <c r="D311" s="11">
        <v>3.9899999999999998E-2</v>
      </c>
      <c r="E311" s="103"/>
      <c r="F311" s="109"/>
      <c r="G311" s="90"/>
      <c r="H311" s="90"/>
      <c r="I311" s="103"/>
      <c r="J311" s="120"/>
    </row>
    <row r="312" spans="1:10" s="21" customFormat="1">
      <c r="A312" s="81"/>
      <c r="B312" s="11" t="s">
        <v>295</v>
      </c>
      <c r="C312" s="39" t="s">
        <v>53</v>
      </c>
      <c r="D312" s="11">
        <v>4.3200000000000002E-2</v>
      </c>
      <c r="E312" s="103"/>
      <c r="F312" s="109"/>
      <c r="G312" s="90"/>
      <c r="H312" s="90"/>
      <c r="I312" s="103"/>
      <c r="J312" s="120"/>
    </row>
    <row r="313" spans="1:10" s="21" customFormat="1">
      <c r="A313" s="81"/>
      <c r="B313" s="11" t="s">
        <v>296</v>
      </c>
      <c r="C313" s="39" t="s">
        <v>53</v>
      </c>
      <c r="D313" s="11">
        <v>4.9099999999999998E-2</v>
      </c>
      <c r="E313" s="103"/>
      <c r="F313" s="109"/>
      <c r="G313" s="90"/>
      <c r="H313" s="90"/>
      <c r="I313" s="103"/>
      <c r="J313" s="120"/>
    </row>
    <row r="314" spans="1:10" s="21" customFormat="1">
      <c r="A314" s="81"/>
      <c r="B314" s="11" t="s">
        <v>297</v>
      </c>
      <c r="C314" s="39" t="s">
        <v>53</v>
      </c>
      <c r="D314" s="11">
        <v>4.2700000000000002E-2</v>
      </c>
      <c r="E314" s="103"/>
      <c r="F314" s="109"/>
      <c r="G314" s="90"/>
      <c r="H314" s="90"/>
      <c r="I314" s="103"/>
      <c r="J314" s="120"/>
    </row>
    <row r="315" spans="1:10" s="21" customFormat="1">
      <c r="A315" s="81"/>
      <c r="B315" s="11" t="s">
        <v>298</v>
      </c>
      <c r="C315" s="39" t="s">
        <v>53</v>
      </c>
      <c r="D315" s="55">
        <v>6.0000000000000001E-3</v>
      </c>
      <c r="E315" s="103"/>
      <c r="F315" s="109"/>
      <c r="G315" s="90"/>
      <c r="H315" s="90"/>
      <c r="I315" s="103"/>
      <c r="J315" s="120"/>
    </row>
    <row r="316" spans="1:10" s="21" customFormat="1">
      <c r="A316" s="81"/>
      <c r="B316" s="11" t="s">
        <v>299</v>
      </c>
      <c r="C316" s="39" t="s">
        <v>300</v>
      </c>
      <c r="D316" s="11">
        <v>2.6200000000000001E-2</v>
      </c>
      <c r="E316" s="103"/>
      <c r="F316" s="109"/>
      <c r="G316" s="90"/>
      <c r="H316" s="90"/>
      <c r="I316" s="103"/>
      <c r="J316" s="120"/>
    </row>
    <row r="317" spans="1:10" s="21" customFormat="1">
      <c r="A317" s="81"/>
      <c r="B317" s="11" t="s">
        <v>301</v>
      </c>
      <c r="C317" s="39" t="s">
        <v>300</v>
      </c>
      <c r="D317" s="11">
        <v>0.15140000000000001</v>
      </c>
      <c r="E317" s="103"/>
      <c r="F317" s="109"/>
      <c r="G317" s="90"/>
      <c r="H317" s="90"/>
      <c r="I317" s="103"/>
      <c r="J317" s="120"/>
    </row>
    <row r="318" spans="1:10" s="21" customFormat="1">
      <c r="A318" s="81"/>
      <c r="B318" s="11" t="s">
        <v>302</v>
      </c>
      <c r="C318" s="39" t="s">
        <v>300</v>
      </c>
      <c r="D318" s="11">
        <v>2.4400000000000002E-2</v>
      </c>
      <c r="E318" s="103"/>
      <c r="F318" s="109"/>
      <c r="G318" s="90"/>
      <c r="H318" s="90"/>
      <c r="I318" s="103"/>
      <c r="J318" s="120"/>
    </row>
    <row r="319" spans="1:10" s="21" customFormat="1">
      <c r="A319" s="81"/>
      <c r="B319" s="11" t="s">
        <v>303</v>
      </c>
      <c r="C319" s="39" t="s">
        <v>300</v>
      </c>
      <c r="D319" s="11">
        <v>4.8099999999999997E-2</v>
      </c>
      <c r="E319" s="103"/>
      <c r="F319" s="109"/>
      <c r="G319" s="90"/>
      <c r="H319" s="90"/>
      <c r="I319" s="103"/>
      <c r="J319" s="120"/>
    </row>
    <row r="320" spans="1:10" s="21" customFormat="1">
      <c r="A320" s="81"/>
      <c r="B320" s="11" t="s">
        <v>304</v>
      </c>
      <c r="C320" s="39" t="s">
        <v>300</v>
      </c>
      <c r="D320" s="11">
        <v>4.4000000000000003E-3</v>
      </c>
      <c r="E320" s="103"/>
      <c r="F320" s="109"/>
      <c r="G320" s="90"/>
      <c r="H320" s="90"/>
      <c r="I320" s="103"/>
      <c r="J320" s="120"/>
    </row>
    <row r="321" spans="1:10" s="21" customFormat="1">
      <c r="A321" s="81"/>
      <c r="B321" s="11" t="s">
        <v>305</v>
      </c>
      <c r="C321" s="39" t="s">
        <v>300</v>
      </c>
      <c r="D321" s="11">
        <v>2.1499999999999998E-2</v>
      </c>
      <c r="E321" s="103"/>
      <c r="F321" s="109"/>
      <c r="G321" s="90"/>
      <c r="H321" s="90"/>
      <c r="I321" s="103"/>
      <c r="J321" s="120"/>
    </row>
    <row r="322" spans="1:10" s="21" customFormat="1">
      <c r="A322" s="81"/>
      <c r="B322" s="11" t="s">
        <v>306</v>
      </c>
      <c r="C322" s="39" t="s">
        <v>300</v>
      </c>
      <c r="D322" s="11">
        <v>1.9099999999999999E-2</v>
      </c>
      <c r="E322" s="103"/>
      <c r="F322" s="109"/>
      <c r="G322" s="90"/>
      <c r="H322" s="90"/>
      <c r="I322" s="103"/>
      <c r="J322" s="120"/>
    </row>
    <row r="323" spans="1:10" s="21" customFormat="1">
      <c r="A323" s="81"/>
      <c r="B323" s="11" t="s">
        <v>307</v>
      </c>
      <c r="C323" s="39" t="s">
        <v>300</v>
      </c>
      <c r="D323" s="11">
        <v>1.67E-2</v>
      </c>
      <c r="E323" s="103"/>
      <c r="F323" s="109"/>
      <c r="G323" s="90"/>
      <c r="H323" s="90"/>
      <c r="I323" s="103"/>
      <c r="J323" s="120"/>
    </row>
    <row r="324" spans="1:10" s="21" customFormat="1">
      <c r="A324" s="81"/>
      <c r="B324" s="11" t="s">
        <v>308</v>
      </c>
      <c r="C324" s="39" t="s">
        <v>300</v>
      </c>
      <c r="D324" s="11">
        <v>1.4800000000000001E-2</v>
      </c>
      <c r="E324" s="103"/>
      <c r="F324" s="109"/>
      <c r="G324" s="90"/>
      <c r="H324" s="90"/>
      <c r="I324" s="103"/>
      <c r="J324" s="120"/>
    </row>
    <row r="325" spans="1:10" s="21" customFormat="1">
      <c r="A325" s="81"/>
      <c r="B325" s="11" t="s">
        <v>309</v>
      </c>
      <c r="C325" s="39" t="s">
        <v>300</v>
      </c>
      <c r="D325" s="11">
        <v>1.2200000000000001E-2</v>
      </c>
      <c r="E325" s="103"/>
      <c r="F325" s="109"/>
      <c r="G325" s="90"/>
      <c r="H325" s="90"/>
      <c r="I325" s="103"/>
      <c r="J325" s="120"/>
    </row>
    <row r="326" spans="1:10" s="21" customFormat="1">
      <c r="A326" s="81"/>
      <c r="B326" s="113" t="s">
        <v>310</v>
      </c>
      <c r="C326" s="113" t="s">
        <v>300</v>
      </c>
      <c r="D326" s="121">
        <v>8.3000000000000001E-3</v>
      </c>
      <c r="E326" s="103"/>
      <c r="F326" s="109"/>
      <c r="G326" s="90"/>
      <c r="H326" s="90"/>
      <c r="I326" s="103"/>
      <c r="J326" s="120"/>
    </row>
    <row r="327" spans="1:10" s="21" customFormat="1">
      <c r="A327" s="82"/>
      <c r="B327" s="100"/>
      <c r="C327" s="100"/>
      <c r="D327" s="122"/>
      <c r="E327" s="96"/>
      <c r="F327" s="102"/>
      <c r="G327" s="91"/>
      <c r="H327" s="91"/>
      <c r="I327" s="96"/>
      <c r="J327" s="120"/>
    </row>
    <row r="328" spans="1:10">
      <c r="A328" s="80" t="s">
        <v>259</v>
      </c>
      <c r="B328" s="8" t="s">
        <v>311</v>
      </c>
      <c r="C328" s="9" t="s">
        <v>53</v>
      </c>
      <c r="D328" s="10">
        <v>0.93130000000000002</v>
      </c>
      <c r="E328" s="104">
        <f>SUM(D328:D330)</f>
        <v>0.97819999999999996</v>
      </c>
      <c r="F328" s="101">
        <f>E328*391.58</f>
        <v>383.04355599999997</v>
      </c>
      <c r="G328" s="89">
        <f>+F328*$K$1</f>
        <v>44931.009118799993</v>
      </c>
      <c r="H328" s="89">
        <f>G328/2</f>
        <v>22465.504559399997</v>
      </c>
      <c r="I328" s="104">
        <v>7</v>
      </c>
    </row>
    <row r="329" spans="1:10">
      <c r="A329" s="81"/>
      <c r="B329" s="113" t="s">
        <v>312</v>
      </c>
      <c r="C329" s="114" t="s">
        <v>53</v>
      </c>
      <c r="D329" s="116">
        <v>4.6899999999999997E-2</v>
      </c>
      <c r="E329" s="118"/>
      <c r="F329" s="109"/>
      <c r="G329" s="90"/>
      <c r="H329" s="90"/>
      <c r="I329" s="118"/>
    </row>
    <row r="330" spans="1:10">
      <c r="A330" s="82"/>
      <c r="B330" s="100"/>
      <c r="C330" s="115"/>
      <c r="D330" s="117"/>
      <c r="E330" s="105"/>
      <c r="F330" s="102"/>
      <c r="G330" s="91"/>
      <c r="H330" s="91"/>
      <c r="I330" s="105"/>
    </row>
    <row r="331" spans="1:10">
      <c r="A331" s="80" t="s">
        <v>259</v>
      </c>
      <c r="B331" s="8" t="s">
        <v>313</v>
      </c>
      <c r="C331" s="9" t="s">
        <v>53</v>
      </c>
      <c r="D331" s="10">
        <v>0.30830000000000002</v>
      </c>
      <c r="E331" s="104">
        <f>SUM(D331:D343)</f>
        <v>1.9705999999999999</v>
      </c>
      <c r="F331" s="101">
        <f>E331*391.58</f>
        <v>771.64754799999992</v>
      </c>
      <c r="G331" s="89">
        <f>+F331*$K$1</f>
        <v>90514.257380399984</v>
      </c>
      <c r="H331" s="89">
        <f>G331/2</f>
        <v>45257.128690199992</v>
      </c>
      <c r="I331" s="104">
        <v>8</v>
      </c>
    </row>
    <row r="332" spans="1:10">
      <c r="A332" s="81"/>
      <c r="B332" s="11" t="s">
        <v>314</v>
      </c>
      <c r="C332" s="13" t="s">
        <v>53</v>
      </c>
      <c r="D332" s="12">
        <v>2.4199999999999999E-2</v>
      </c>
      <c r="E332" s="118"/>
      <c r="F332" s="109"/>
      <c r="G332" s="90"/>
      <c r="H332" s="90"/>
      <c r="I332" s="118"/>
    </row>
    <row r="333" spans="1:10">
      <c r="A333" s="81"/>
      <c r="B333" s="11" t="s">
        <v>315</v>
      </c>
      <c r="C333" s="13" t="s">
        <v>53</v>
      </c>
      <c r="D333" s="12">
        <v>0.16250000000000001</v>
      </c>
      <c r="E333" s="118"/>
      <c r="F333" s="109"/>
      <c r="G333" s="90"/>
      <c r="H333" s="90"/>
      <c r="I333" s="118"/>
    </row>
    <row r="334" spans="1:10">
      <c r="A334" s="81"/>
      <c r="B334" s="11" t="s">
        <v>316</v>
      </c>
      <c r="C334" s="13" t="s">
        <v>53</v>
      </c>
      <c r="D334" s="14">
        <v>0.153</v>
      </c>
      <c r="E334" s="118"/>
      <c r="F334" s="109"/>
      <c r="G334" s="90"/>
      <c r="H334" s="90"/>
      <c r="I334" s="118"/>
    </row>
    <row r="335" spans="1:10">
      <c r="A335" s="81"/>
      <c r="B335" s="11" t="s">
        <v>317</v>
      </c>
      <c r="C335" s="13" t="s">
        <v>53</v>
      </c>
      <c r="D335" s="12">
        <v>0.62590000000000001</v>
      </c>
      <c r="E335" s="118"/>
      <c r="F335" s="109"/>
      <c r="G335" s="90"/>
      <c r="H335" s="90"/>
      <c r="I335" s="118"/>
    </row>
    <row r="336" spans="1:10">
      <c r="A336" s="81"/>
      <c r="B336" s="11" t="s">
        <v>318</v>
      </c>
      <c r="C336" s="13" t="s">
        <v>53</v>
      </c>
      <c r="D336" s="12">
        <v>0.18160000000000001</v>
      </c>
      <c r="E336" s="118"/>
      <c r="F336" s="109"/>
      <c r="G336" s="90"/>
      <c r="H336" s="90"/>
      <c r="I336" s="118"/>
    </row>
    <row r="337" spans="1:11">
      <c r="A337" s="81"/>
      <c r="B337" s="11" t="s">
        <v>319</v>
      </c>
      <c r="C337" s="13" t="s">
        <v>53</v>
      </c>
      <c r="D337" s="12">
        <v>8.72E-2</v>
      </c>
      <c r="E337" s="118"/>
      <c r="F337" s="109"/>
      <c r="G337" s="90"/>
      <c r="H337" s="90"/>
      <c r="I337" s="118"/>
    </row>
    <row r="338" spans="1:11">
      <c r="A338" s="81"/>
      <c r="B338" s="11" t="s">
        <v>320</v>
      </c>
      <c r="C338" s="13" t="s">
        <v>53</v>
      </c>
      <c r="D338" s="14">
        <v>4.7E-2</v>
      </c>
      <c r="E338" s="118"/>
      <c r="F338" s="109"/>
      <c r="G338" s="90"/>
      <c r="H338" s="90"/>
      <c r="I338" s="118"/>
    </row>
    <row r="339" spans="1:11">
      <c r="A339" s="81"/>
      <c r="B339" s="11" t="s">
        <v>321</v>
      </c>
      <c r="C339" s="13" t="s">
        <v>53</v>
      </c>
      <c r="D339" s="12">
        <v>4.0000000000000002E-4</v>
      </c>
      <c r="E339" s="118"/>
      <c r="F339" s="109"/>
      <c r="G339" s="90"/>
      <c r="H339" s="90"/>
      <c r="I339" s="118"/>
    </row>
    <row r="340" spans="1:11">
      <c r="A340" s="81"/>
      <c r="B340" s="11" t="s">
        <v>322</v>
      </c>
      <c r="C340" s="13" t="s">
        <v>53</v>
      </c>
      <c r="D340" s="12">
        <v>0.1734</v>
      </c>
      <c r="E340" s="118"/>
      <c r="F340" s="109"/>
      <c r="G340" s="90"/>
      <c r="H340" s="90"/>
      <c r="I340" s="118"/>
    </row>
    <row r="341" spans="1:11">
      <c r="A341" s="81"/>
      <c r="B341" s="11" t="s">
        <v>323</v>
      </c>
      <c r="C341" s="13" t="s">
        <v>53</v>
      </c>
      <c r="D341" s="12">
        <v>1.1000000000000001E-3</v>
      </c>
      <c r="E341" s="118"/>
      <c r="F341" s="109"/>
      <c r="G341" s="90"/>
      <c r="H341" s="90"/>
      <c r="I341" s="118"/>
    </row>
    <row r="342" spans="1:11">
      <c r="A342" s="81"/>
      <c r="B342" s="113" t="s">
        <v>324</v>
      </c>
      <c r="C342" s="114" t="s">
        <v>53</v>
      </c>
      <c r="D342" s="126">
        <v>0.20599999999999999</v>
      </c>
      <c r="E342" s="118"/>
      <c r="F342" s="109"/>
      <c r="G342" s="90"/>
      <c r="H342" s="90"/>
      <c r="I342" s="118"/>
    </row>
    <row r="343" spans="1:11">
      <c r="A343" s="82"/>
      <c r="B343" s="100"/>
      <c r="C343" s="115"/>
      <c r="D343" s="144"/>
      <c r="E343" s="105"/>
      <c r="F343" s="102"/>
      <c r="G343" s="91"/>
      <c r="H343" s="91"/>
      <c r="I343" s="105"/>
    </row>
    <row r="344" spans="1:11" s="21" customFormat="1">
      <c r="A344" s="80" t="s">
        <v>259</v>
      </c>
      <c r="B344" s="8" t="s">
        <v>325</v>
      </c>
      <c r="C344" s="38" t="s">
        <v>15</v>
      </c>
      <c r="D344" s="8">
        <v>0.11849999999999999</v>
      </c>
      <c r="E344" s="95">
        <f>SUM(D344:D354)</f>
        <v>1.9180999999999999</v>
      </c>
      <c r="F344" s="101">
        <v>658.59902899999997</v>
      </c>
      <c r="G344" s="89">
        <f>+F344*$K$1</f>
        <v>77253.666101700001</v>
      </c>
      <c r="H344" s="89">
        <f>G344/2</f>
        <v>38626.83305085</v>
      </c>
      <c r="I344" s="95">
        <v>9</v>
      </c>
      <c r="J344" s="120"/>
    </row>
    <row r="345" spans="1:11" s="21" customFormat="1">
      <c r="A345" s="81"/>
      <c r="B345" s="11" t="s">
        <v>326</v>
      </c>
      <c r="C345" s="39" t="s">
        <v>15</v>
      </c>
      <c r="D345" s="11">
        <v>0.3402</v>
      </c>
      <c r="E345" s="103"/>
      <c r="F345" s="109"/>
      <c r="G345" s="90"/>
      <c r="H345" s="90"/>
      <c r="I345" s="103"/>
      <c r="J345" s="120"/>
    </row>
    <row r="346" spans="1:11" s="21" customFormat="1">
      <c r="A346" s="81"/>
      <c r="B346" s="11" t="s">
        <v>327</v>
      </c>
      <c r="C346" s="39" t="s">
        <v>15</v>
      </c>
      <c r="D346" s="11">
        <v>0.57879999999999998</v>
      </c>
      <c r="E346" s="103"/>
      <c r="F346" s="109"/>
      <c r="G346" s="90"/>
      <c r="H346" s="90"/>
      <c r="I346" s="103"/>
      <c r="J346" s="120"/>
    </row>
    <row r="347" spans="1:11" s="21" customFormat="1">
      <c r="A347" s="81"/>
      <c r="B347" s="11" t="s">
        <v>328</v>
      </c>
      <c r="C347" s="39" t="s">
        <v>15</v>
      </c>
      <c r="D347" s="11">
        <v>0.19009999999999999</v>
      </c>
      <c r="E347" s="103"/>
      <c r="F347" s="109"/>
      <c r="G347" s="90"/>
      <c r="H347" s="90"/>
      <c r="I347" s="103"/>
      <c r="J347" s="120"/>
    </row>
    <row r="348" spans="1:11" s="21" customFormat="1">
      <c r="A348" s="81"/>
      <c r="B348" s="11" t="s">
        <v>329</v>
      </c>
      <c r="C348" s="39" t="s">
        <v>15</v>
      </c>
      <c r="D348" s="55">
        <v>0.13</v>
      </c>
      <c r="E348" s="103"/>
      <c r="F348" s="109"/>
      <c r="G348" s="90"/>
      <c r="H348" s="90"/>
      <c r="I348" s="103"/>
      <c r="J348" s="120"/>
    </row>
    <row r="349" spans="1:11" s="21" customFormat="1">
      <c r="A349" s="81"/>
      <c r="B349" s="11" t="s">
        <v>330</v>
      </c>
      <c r="C349" s="39" t="s">
        <v>15</v>
      </c>
      <c r="D349" s="11">
        <v>4.7000000000000002E-3</v>
      </c>
      <c r="E349" s="103"/>
      <c r="F349" s="109"/>
      <c r="G349" s="90"/>
      <c r="H349" s="90"/>
      <c r="I349" s="103"/>
      <c r="J349" s="120"/>
      <c r="K349" s="63"/>
    </row>
    <row r="350" spans="1:11" s="21" customFormat="1">
      <c r="A350" s="81"/>
      <c r="B350" s="11" t="s">
        <v>331</v>
      </c>
      <c r="C350" s="39" t="s">
        <v>15</v>
      </c>
      <c r="D350" s="11">
        <v>0.2001</v>
      </c>
      <c r="E350" s="103"/>
      <c r="F350" s="109"/>
      <c r="G350" s="90"/>
      <c r="H350" s="90"/>
      <c r="I350" s="103"/>
      <c r="J350" s="120"/>
      <c r="K350" s="63"/>
    </row>
    <row r="351" spans="1:11" s="21" customFormat="1">
      <c r="A351" s="81"/>
      <c r="B351" s="11" t="s">
        <v>332</v>
      </c>
      <c r="C351" s="39" t="s">
        <v>97</v>
      </c>
      <c r="D351" s="11">
        <v>0.12590000000000001</v>
      </c>
      <c r="E351" s="103"/>
      <c r="F351" s="109"/>
      <c r="G351" s="90"/>
      <c r="H351" s="90"/>
      <c r="I351" s="103"/>
      <c r="J351" s="120"/>
    </row>
    <row r="352" spans="1:11" s="21" customFormat="1">
      <c r="A352" s="81"/>
      <c r="B352" s="11" t="s">
        <v>333</v>
      </c>
      <c r="C352" s="39" t="s">
        <v>15</v>
      </c>
      <c r="D352" s="11">
        <v>0.19769999999999999</v>
      </c>
      <c r="E352" s="103"/>
      <c r="F352" s="109"/>
      <c r="G352" s="90"/>
      <c r="H352" s="90"/>
      <c r="I352" s="103"/>
      <c r="J352" s="120"/>
    </row>
    <row r="353" spans="1:10" s="21" customFormat="1">
      <c r="A353" s="81"/>
      <c r="B353" s="113" t="s">
        <v>334</v>
      </c>
      <c r="C353" s="113" t="s">
        <v>15</v>
      </c>
      <c r="D353" s="121">
        <v>3.2099999999999997E-2</v>
      </c>
      <c r="E353" s="103"/>
      <c r="F353" s="109"/>
      <c r="G353" s="90"/>
      <c r="H353" s="90"/>
      <c r="I353" s="103"/>
      <c r="J353" s="120"/>
    </row>
    <row r="354" spans="1:10" s="21" customFormat="1">
      <c r="A354" s="82"/>
      <c r="B354" s="100"/>
      <c r="C354" s="100"/>
      <c r="D354" s="122"/>
      <c r="E354" s="96"/>
      <c r="F354" s="102"/>
      <c r="G354" s="91"/>
      <c r="H354" s="91"/>
      <c r="I354" s="96"/>
      <c r="J354" s="120"/>
    </row>
    <row r="355" spans="1:10">
      <c r="A355" s="5" t="s">
        <v>259</v>
      </c>
      <c r="B355" s="3" t="s">
        <v>335</v>
      </c>
      <c r="C355" s="2" t="s">
        <v>15</v>
      </c>
      <c r="D355" s="1">
        <v>0.11119999999999999</v>
      </c>
      <c r="E355" s="4">
        <f>D355</f>
        <v>0.11119999999999999</v>
      </c>
      <c r="F355" s="6">
        <f>E355*356.34</f>
        <v>39.625007999999994</v>
      </c>
      <c r="G355" s="7">
        <f>+F355*$K$1</f>
        <v>4648.0134383999994</v>
      </c>
      <c r="H355" s="7">
        <f>G355/2</f>
        <v>2324.0067191999997</v>
      </c>
      <c r="I355" s="4">
        <v>10</v>
      </c>
    </row>
    <row r="356" spans="1:10">
      <c r="A356" s="80" t="s">
        <v>259</v>
      </c>
      <c r="B356" s="8" t="s">
        <v>337</v>
      </c>
      <c r="C356" s="9" t="s">
        <v>97</v>
      </c>
      <c r="D356" s="10">
        <v>0.41710000000000003</v>
      </c>
      <c r="E356" s="104">
        <f>SUM(D356:D358)</f>
        <v>0.44210000000000005</v>
      </c>
      <c r="F356" s="101">
        <f>E356*158.59</f>
        <v>70.112639000000016</v>
      </c>
      <c r="G356" s="89">
        <f>+F356*$K$1</f>
        <v>8224.2125547000014</v>
      </c>
      <c r="H356" s="89">
        <f>G356/2</f>
        <v>4112.1062773500007</v>
      </c>
      <c r="I356" s="104">
        <v>11</v>
      </c>
    </row>
    <row r="357" spans="1:10">
      <c r="A357" s="81"/>
      <c r="B357" s="113" t="s">
        <v>338</v>
      </c>
      <c r="C357" s="114" t="s">
        <v>97</v>
      </c>
      <c r="D357" s="126">
        <v>2.5000000000000001E-2</v>
      </c>
      <c r="E357" s="118"/>
      <c r="F357" s="109"/>
      <c r="G357" s="90"/>
      <c r="H357" s="90"/>
      <c r="I357" s="118"/>
    </row>
    <row r="358" spans="1:10">
      <c r="A358" s="82"/>
      <c r="B358" s="100"/>
      <c r="C358" s="115"/>
      <c r="D358" s="144"/>
      <c r="E358" s="105"/>
      <c r="F358" s="102"/>
      <c r="G358" s="91"/>
      <c r="H358" s="91"/>
      <c r="I358" s="105"/>
    </row>
    <row r="359" spans="1:10">
      <c r="A359" s="80" t="s">
        <v>259</v>
      </c>
      <c r="B359" s="8" t="s">
        <v>339</v>
      </c>
      <c r="C359" s="9" t="s">
        <v>53</v>
      </c>
      <c r="D359" s="10">
        <v>0.18459999999999999</v>
      </c>
      <c r="E359" s="104">
        <f>SUM(D359:D361)</f>
        <v>0.2334</v>
      </c>
      <c r="F359" s="101">
        <f>E359*391.58</f>
        <v>91.394771999999989</v>
      </c>
      <c r="G359" s="89">
        <f>+F359*$K$1</f>
        <v>10720.606755599998</v>
      </c>
      <c r="H359" s="89">
        <f>G359/2</f>
        <v>5360.303377799999</v>
      </c>
      <c r="I359" s="104">
        <v>12</v>
      </c>
    </row>
    <row r="360" spans="1:10">
      <c r="A360" s="81"/>
      <c r="B360" s="113" t="s">
        <v>340</v>
      </c>
      <c r="C360" s="114" t="s">
        <v>53</v>
      </c>
      <c r="D360" s="116">
        <v>4.8800000000000003E-2</v>
      </c>
      <c r="E360" s="118"/>
      <c r="F360" s="109"/>
      <c r="G360" s="90"/>
      <c r="H360" s="90"/>
      <c r="I360" s="118"/>
    </row>
    <row r="361" spans="1:10">
      <c r="A361" s="82"/>
      <c r="B361" s="100"/>
      <c r="C361" s="115"/>
      <c r="D361" s="117"/>
      <c r="E361" s="105"/>
      <c r="F361" s="102"/>
      <c r="G361" s="91"/>
      <c r="H361" s="91"/>
      <c r="I361" s="105"/>
    </row>
    <row r="362" spans="1:10" s="21" customFormat="1">
      <c r="A362" s="5" t="s">
        <v>259</v>
      </c>
      <c r="B362" s="3" t="s">
        <v>341</v>
      </c>
      <c r="C362" s="53" t="s">
        <v>53</v>
      </c>
      <c r="D362" s="3">
        <v>1.8969</v>
      </c>
      <c r="E362" s="20">
        <f>D362</f>
        <v>1.8969</v>
      </c>
      <c r="F362" s="6">
        <f>E362*391.58</f>
        <v>742.78810199999998</v>
      </c>
      <c r="G362" s="7">
        <f>+F362*$K$1</f>
        <v>87129.044364599991</v>
      </c>
      <c r="H362" s="7">
        <f>G362/2</f>
        <v>43564.522182299996</v>
      </c>
      <c r="I362" s="20">
        <v>13</v>
      </c>
      <c r="J362" s="39"/>
    </row>
    <row r="363" spans="1:10">
      <c r="A363" s="81" t="s">
        <v>259</v>
      </c>
      <c r="B363" s="11" t="s">
        <v>342</v>
      </c>
      <c r="C363" s="13" t="s">
        <v>15</v>
      </c>
      <c r="D363" s="12">
        <v>0.1181</v>
      </c>
      <c r="E363" s="118">
        <f>SUM(D363:D370)</f>
        <v>0.44769999999999999</v>
      </c>
      <c r="F363" s="101">
        <v>164.33310599999999</v>
      </c>
      <c r="G363" s="89">
        <f>+F363*$K$1</f>
        <v>19276.273333799996</v>
      </c>
      <c r="H363" s="89">
        <f>G363/2</f>
        <v>9638.1366668999981</v>
      </c>
      <c r="I363" s="118">
        <v>14</v>
      </c>
    </row>
    <row r="364" spans="1:10">
      <c r="A364" s="81"/>
      <c r="B364" s="11" t="s">
        <v>343</v>
      </c>
      <c r="C364" s="13" t="s">
        <v>15</v>
      </c>
      <c r="D364" s="12">
        <v>5.3499999999999999E-2</v>
      </c>
      <c r="E364" s="118"/>
      <c r="F364" s="109"/>
      <c r="G364" s="90"/>
      <c r="H364" s="90"/>
      <c r="I364" s="118"/>
    </row>
    <row r="365" spans="1:10">
      <c r="A365" s="81"/>
      <c r="B365" s="11" t="s">
        <v>344</v>
      </c>
      <c r="C365" s="13" t="s">
        <v>15</v>
      </c>
      <c r="D365" s="12">
        <v>3.5999999999999999E-3</v>
      </c>
      <c r="E365" s="118"/>
      <c r="F365" s="109"/>
      <c r="G365" s="90"/>
      <c r="H365" s="90"/>
      <c r="I365" s="118"/>
    </row>
    <row r="366" spans="1:10">
      <c r="A366" s="81"/>
      <c r="B366" s="11" t="s">
        <v>345</v>
      </c>
      <c r="C366" s="13" t="s">
        <v>15</v>
      </c>
      <c r="D366" s="12">
        <v>2.75E-2</v>
      </c>
      <c r="E366" s="118"/>
      <c r="F366" s="109"/>
      <c r="G366" s="90"/>
      <c r="H366" s="90"/>
      <c r="I366" s="118"/>
      <c r="J366" s="62"/>
    </row>
    <row r="367" spans="1:10">
      <c r="A367" s="81"/>
      <c r="B367" s="11" t="s">
        <v>346</v>
      </c>
      <c r="C367" s="13" t="s">
        <v>15</v>
      </c>
      <c r="D367" s="12">
        <v>0.10879999999999999</v>
      </c>
      <c r="E367" s="118"/>
      <c r="F367" s="109"/>
      <c r="G367" s="90"/>
      <c r="H367" s="90"/>
      <c r="I367" s="118"/>
      <c r="J367" s="62"/>
    </row>
    <row r="368" spans="1:10">
      <c r="A368" s="81"/>
      <c r="B368" s="11" t="s">
        <v>347</v>
      </c>
      <c r="C368" s="13" t="s">
        <v>53</v>
      </c>
      <c r="D368" s="14">
        <v>9.2999999999999999E-2</v>
      </c>
      <c r="E368" s="118"/>
      <c r="F368" s="109"/>
      <c r="G368" s="90"/>
      <c r="H368" s="90"/>
      <c r="I368" s="118"/>
    </row>
    <row r="369" spans="1:10">
      <c r="A369" s="81"/>
      <c r="B369" s="113" t="s">
        <v>348</v>
      </c>
      <c r="C369" s="114" t="s">
        <v>53</v>
      </c>
      <c r="D369" s="116">
        <v>4.3200000000000002E-2</v>
      </c>
      <c r="E369" s="118"/>
      <c r="F369" s="109"/>
      <c r="G369" s="90"/>
      <c r="H369" s="90"/>
      <c r="I369" s="118"/>
    </row>
    <row r="370" spans="1:10">
      <c r="A370" s="82"/>
      <c r="B370" s="100"/>
      <c r="C370" s="115"/>
      <c r="D370" s="117"/>
      <c r="E370" s="105"/>
      <c r="F370" s="102"/>
      <c r="G370" s="91"/>
      <c r="H370" s="91"/>
      <c r="I370" s="105"/>
    </row>
    <row r="371" spans="1:10" s="21" customFormat="1">
      <c r="A371" s="80" t="s">
        <v>259</v>
      </c>
      <c r="B371" s="8" t="s">
        <v>349</v>
      </c>
      <c r="C371" s="38" t="s">
        <v>53</v>
      </c>
      <c r="D371" s="8">
        <v>0.25829999999999997</v>
      </c>
      <c r="E371" s="95">
        <f>SUM(D371:D373)</f>
        <v>0.58609999999999995</v>
      </c>
      <c r="F371" s="101">
        <f>E371*391.58</f>
        <v>229.50503799999998</v>
      </c>
      <c r="G371" s="89">
        <f>+F371*$K$1</f>
        <v>26920.940957399998</v>
      </c>
      <c r="H371" s="89">
        <f>G371/2</f>
        <v>13460.470478699999</v>
      </c>
      <c r="I371" s="95">
        <v>15</v>
      </c>
      <c r="J371" s="120"/>
    </row>
    <row r="372" spans="1:10" s="21" customFormat="1">
      <c r="A372" s="81"/>
      <c r="B372" s="113" t="s">
        <v>350</v>
      </c>
      <c r="C372" s="113" t="s">
        <v>53</v>
      </c>
      <c r="D372" s="121">
        <v>0.32779999999999998</v>
      </c>
      <c r="E372" s="103"/>
      <c r="F372" s="109"/>
      <c r="G372" s="90"/>
      <c r="H372" s="90"/>
      <c r="I372" s="103"/>
      <c r="J372" s="120"/>
    </row>
    <row r="373" spans="1:10" s="21" customFormat="1">
      <c r="A373" s="82"/>
      <c r="B373" s="100"/>
      <c r="C373" s="100"/>
      <c r="D373" s="122"/>
      <c r="E373" s="96"/>
      <c r="F373" s="102"/>
      <c r="G373" s="91"/>
      <c r="H373" s="91"/>
      <c r="I373" s="96"/>
      <c r="J373" s="120"/>
    </row>
    <row r="374" spans="1:10">
      <c r="A374" s="80" t="s">
        <v>259</v>
      </c>
      <c r="B374" s="11" t="s">
        <v>353</v>
      </c>
      <c r="C374" s="13" t="s">
        <v>15</v>
      </c>
      <c r="D374" s="12">
        <v>6.08E-2</v>
      </c>
      <c r="E374" s="119">
        <f>SUM(D374:D378)</f>
        <v>0.18539999999999998</v>
      </c>
      <c r="F374" s="101">
        <f>E374*356.34</f>
        <v>66.065435999999991</v>
      </c>
      <c r="G374" s="89">
        <f>+F374*$K$1</f>
        <v>7749.4756427999992</v>
      </c>
      <c r="H374" s="89">
        <f>G374/2</f>
        <v>3874.7378213999996</v>
      </c>
      <c r="I374" s="104">
        <v>16</v>
      </c>
    </row>
    <row r="375" spans="1:10">
      <c r="A375" s="81"/>
      <c r="B375" s="11" t="s">
        <v>354</v>
      </c>
      <c r="C375" s="13" t="s">
        <v>15</v>
      </c>
      <c r="D375" s="14">
        <v>2.8000000000000001E-2</v>
      </c>
      <c r="E375" s="142"/>
      <c r="F375" s="109"/>
      <c r="G375" s="90"/>
      <c r="H375" s="90"/>
      <c r="I375" s="118"/>
    </row>
    <row r="376" spans="1:10">
      <c r="A376" s="81"/>
      <c r="B376" s="11" t="s">
        <v>355</v>
      </c>
      <c r="C376" s="13" t="s">
        <v>15</v>
      </c>
      <c r="D376" s="12">
        <v>4.7399999999999998E-2</v>
      </c>
      <c r="E376" s="142"/>
      <c r="F376" s="109"/>
      <c r="G376" s="90"/>
      <c r="H376" s="90"/>
      <c r="I376" s="118"/>
    </row>
    <row r="377" spans="1:10">
      <c r="A377" s="81"/>
      <c r="B377" s="113" t="s">
        <v>356</v>
      </c>
      <c r="C377" s="114" t="s">
        <v>15</v>
      </c>
      <c r="D377" s="116">
        <v>4.9200000000000001E-2</v>
      </c>
      <c r="E377" s="142"/>
      <c r="F377" s="109"/>
      <c r="G377" s="90"/>
      <c r="H377" s="90"/>
      <c r="I377" s="118"/>
    </row>
    <row r="378" spans="1:10">
      <c r="A378" s="82"/>
      <c r="B378" s="100"/>
      <c r="C378" s="115"/>
      <c r="D378" s="117"/>
      <c r="E378" s="143"/>
      <c r="F378" s="102"/>
      <c r="G378" s="91"/>
      <c r="H378" s="91"/>
      <c r="I378" s="105"/>
    </row>
    <row r="379" spans="1:10">
      <c r="A379" s="5" t="s">
        <v>259</v>
      </c>
      <c r="B379" s="3" t="s">
        <v>357</v>
      </c>
      <c r="C379" s="2" t="s">
        <v>15</v>
      </c>
      <c r="D379" s="15">
        <v>0.246</v>
      </c>
      <c r="E379" s="16">
        <f>D379</f>
        <v>0.246</v>
      </c>
      <c r="F379" s="6">
        <f>E379*356.34</f>
        <v>87.659639999999996</v>
      </c>
      <c r="G379" s="7">
        <f>+F379*$K$1</f>
        <v>10282.475772</v>
      </c>
      <c r="H379" s="7">
        <f>G379/2</f>
        <v>5141.2378859999999</v>
      </c>
      <c r="I379" s="4">
        <v>17</v>
      </c>
    </row>
    <row r="380" spans="1:10">
      <c r="A380" s="80" t="s">
        <v>259</v>
      </c>
      <c r="B380" s="8" t="s">
        <v>358</v>
      </c>
      <c r="C380" s="10" t="s">
        <v>15</v>
      </c>
      <c r="D380" s="10">
        <v>8.9999999999999998E-4</v>
      </c>
      <c r="E380" s="83">
        <f>SUM(D380:D383)</f>
        <v>0.17609999999999998</v>
      </c>
      <c r="F380" s="86">
        <f>E380*356.34</f>
        <v>62.751473999999988</v>
      </c>
      <c r="G380" s="89">
        <f>F380*K1</f>
        <v>7360.7479001999982</v>
      </c>
      <c r="H380" s="92">
        <f>G380/2</f>
        <v>3680.3739500999991</v>
      </c>
      <c r="I380" s="83">
        <v>18</v>
      </c>
    </row>
    <row r="381" spans="1:10">
      <c r="A381" s="81"/>
      <c r="B381" s="11" t="s">
        <v>359</v>
      </c>
      <c r="C381" s="12" t="s">
        <v>15</v>
      </c>
      <c r="D381" s="12">
        <v>2.8999999999999998E-3</v>
      </c>
      <c r="E381" s="84"/>
      <c r="F381" s="87"/>
      <c r="G381" s="90"/>
      <c r="H381" s="93"/>
      <c r="I381" s="84"/>
    </row>
    <row r="382" spans="1:10">
      <c r="A382" s="81"/>
      <c r="B382" s="11" t="s">
        <v>360</v>
      </c>
      <c r="C382" s="12" t="s">
        <v>15</v>
      </c>
      <c r="D382" s="12">
        <v>4.3900000000000002E-2</v>
      </c>
      <c r="E382" s="84"/>
      <c r="F382" s="87"/>
      <c r="G382" s="90"/>
      <c r="H382" s="93"/>
      <c r="I382" s="84"/>
    </row>
    <row r="383" spans="1:10">
      <c r="A383" s="82"/>
      <c r="B383" s="61" t="s">
        <v>361</v>
      </c>
      <c r="C383" s="58" t="s">
        <v>15</v>
      </c>
      <c r="D383" s="58">
        <v>0.12839999999999999</v>
      </c>
      <c r="E383" s="85"/>
      <c r="F383" s="88"/>
      <c r="G383" s="91"/>
      <c r="H383" s="94"/>
      <c r="I383" s="85"/>
    </row>
    <row r="384" spans="1:10" s="21" customFormat="1">
      <c r="A384" s="80" t="s">
        <v>259</v>
      </c>
      <c r="B384" s="8" t="s">
        <v>362</v>
      </c>
      <c r="C384" s="38" t="s">
        <v>15</v>
      </c>
      <c r="D384" s="8">
        <v>0.3821</v>
      </c>
      <c r="E384" s="95">
        <f>SUM(D384:D386)</f>
        <v>0.56879999999999997</v>
      </c>
      <c r="F384" s="101">
        <f>E384*356.34</f>
        <v>202.68619199999998</v>
      </c>
      <c r="G384" s="89">
        <f>+F384*$K$1</f>
        <v>23775.090321599997</v>
      </c>
      <c r="H384" s="89">
        <f>G384/2</f>
        <v>11887.545160799998</v>
      </c>
      <c r="I384" s="95">
        <v>19</v>
      </c>
      <c r="J384" s="120"/>
    </row>
    <row r="385" spans="1:10" s="21" customFormat="1">
      <c r="A385" s="81"/>
      <c r="B385" s="113" t="s">
        <v>363</v>
      </c>
      <c r="C385" s="113" t="s">
        <v>15</v>
      </c>
      <c r="D385" s="121">
        <v>0.1867</v>
      </c>
      <c r="E385" s="103"/>
      <c r="F385" s="109"/>
      <c r="G385" s="90"/>
      <c r="H385" s="90"/>
      <c r="I385" s="103"/>
      <c r="J385" s="120"/>
    </row>
    <row r="386" spans="1:10" s="21" customFormat="1">
      <c r="A386" s="82"/>
      <c r="B386" s="100"/>
      <c r="C386" s="100"/>
      <c r="D386" s="122"/>
      <c r="E386" s="96"/>
      <c r="F386" s="102"/>
      <c r="G386" s="91"/>
      <c r="H386" s="91"/>
      <c r="I386" s="96"/>
      <c r="J386" s="120"/>
    </row>
    <row r="387" spans="1:10">
      <c r="A387" s="80" t="s">
        <v>259</v>
      </c>
      <c r="B387" s="8" t="s">
        <v>364</v>
      </c>
      <c r="C387" s="38" t="s">
        <v>15</v>
      </c>
      <c r="D387" s="8">
        <v>0.92090000000000005</v>
      </c>
      <c r="E387" s="83">
        <f>SUM(D387:D390)</f>
        <v>1.3794</v>
      </c>
      <c r="F387" s="86">
        <f>E387*356.34</f>
        <v>491.53539599999993</v>
      </c>
      <c r="G387" s="89">
        <f>+F387*$K$1</f>
        <v>57657.101950799988</v>
      </c>
      <c r="H387" s="92">
        <f>G387/2</f>
        <v>28828.550975399994</v>
      </c>
      <c r="I387" s="83">
        <v>20</v>
      </c>
      <c r="J387" s="39"/>
    </row>
    <row r="388" spans="1:10">
      <c r="A388" s="81"/>
      <c r="B388" s="11" t="s">
        <v>365</v>
      </c>
      <c r="C388" s="39" t="s">
        <v>15</v>
      </c>
      <c r="D388" s="11">
        <v>0.40150000000000002</v>
      </c>
      <c r="E388" s="84"/>
      <c r="F388" s="87"/>
      <c r="G388" s="90"/>
      <c r="H388" s="93"/>
      <c r="I388" s="84"/>
      <c r="J388" s="39"/>
    </row>
    <row r="389" spans="1:10">
      <c r="A389" s="81"/>
      <c r="B389" s="113" t="s">
        <v>366</v>
      </c>
      <c r="C389" s="113" t="s">
        <v>15</v>
      </c>
      <c r="D389" s="140">
        <v>5.7000000000000002E-2</v>
      </c>
      <c r="E389" s="84"/>
      <c r="F389" s="87"/>
      <c r="G389" s="90"/>
      <c r="H389" s="93"/>
      <c r="I389" s="84"/>
      <c r="J389" s="39"/>
    </row>
    <row r="390" spans="1:10">
      <c r="A390" s="82"/>
      <c r="B390" s="100"/>
      <c r="C390" s="100"/>
      <c r="D390" s="141"/>
      <c r="E390" s="85"/>
      <c r="F390" s="88"/>
      <c r="G390" s="91"/>
      <c r="H390" s="94"/>
      <c r="I390" s="85"/>
      <c r="J390" s="39"/>
    </row>
    <row r="391" spans="1:10">
      <c r="A391" s="80" t="s">
        <v>259</v>
      </c>
      <c r="B391" s="8" t="s">
        <v>367</v>
      </c>
      <c r="C391" s="9" t="s">
        <v>15</v>
      </c>
      <c r="D391" s="18">
        <v>3.2000000000000001E-2</v>
      </c>
      <c r="E391" s="139">
        <f>SUM(D391:D393)</f>
        <v>7.7100000000000002E-2</v>
      </c>
      <c r="F391" s="86">
        <f>E391*356.34</f>
        <v>27.473813999999997</v>
      </c>
      <c r="G391" s="89">
        <f>+F391*$K$1</f>
        <v>3222.6783821999998</v>
      </c>
      <c r="H391" s="92">
        <f>G391/2</f>
        <v>1611.3391910999999</v>
      </c>
      <c r="I391" s="136">
        <v>21</v>
      </c>
    </row>
    <row r="392" spans="1:10">
      <c r="A392" s="81"/>
      <c r="B392" s="113" t="s">
        <v>368</v>
      </c>
      <c r="C392" s="114" t="s">
        <v>15</v>
      </c>
      <c r="D392" s="116">
        <v>4.5100000000000001E-2</v>
      </c>
      <c r="E392" s="137"/>
      <c r="F392" s="87"/>
      <c r="G392" s="90"/>
      <c r="H392" s="93"/>
      <c r="I392" s="137"/>
    </row>
    <row r="393" spans="1:10">
      <c r="A393" s="82"/>
      <c r="B393" s="100"/>
      <c r="C393" s="115"/>
      <c r="D393" s="117"/>
      <c r="E393" s="138"/>
      <c r="F393" s="88"/>
      <c r="G393" s="91"/>
      <c r="H393" s="94"/>
      <c r="I393" s="138"/>
    </row>
    <row r="394" spans="1:10">
      <c r="A394" s="80" t="s">
        <v>259</v>
      </c>
      <c r="B394" s="8" t="s">
        <v>369</v>
      </c>
      <c r="C394" s="9" t="s">
        <v>15</v>
      </c>
      <c r="D394" s="10">
        <v>0.37409999999999999</v>
      </c>
      <c r="E394" s="136">
        <f>SUM(D394:D396)</f>
        <v>0.40359999999999996</v>
      </c>
      <c r="F394" s="86">
        <f>E394*356.34</f>
        <v>143.81882399999998</v>
      </c>
      <c r="G394" s="89">
        <f>+F394*$K$1</f>
        <v>16869.948055199999</v>
      </c>
      <c r="H394" s="92">
        <f>G394/2</f>
        <v>8434.9740275999993</v>
      </c>
      <c r="I394" s="136">
        <v>22</v>
      </c>
    </row>
    <row r="395" spans="1:10">
      <c r="A395" s="81"/>
      <c r="B395" s="113" t="s">
        <v>370</v>
      </c>
      <c r="C395" s="114" t="s">
        <v>15</v>
      </c>
      <c r="D395" s="116">
        <v>2.9499999999999998E-2</v>
      </c>
      <c r="E395" s="137"/>
      <c r="F395" s="87"/>
      <c r="G395" s="90"/>
      <c r="H395" s="93"/>
      <c r="I395" s="137"/>
    </row>
    <row r="396" spans="1:10">
      <c r="A396" s="82"/>
      <c r="B396" s="100"/>
      <c r="C396" s="115"/>
      <c r="D396" s="117"/>
      <c r="E396" s="138"/>
      <c r="F396" s="88"/>
      <c r="G396" s="91"/>
      <c r="H396" s="94"/>
      <c r="I396" s="138"/>
    </row>
    <row r="397" spans="1:10">
      <c r="A397" s="80" t="s">
        <v>259</v>
      </c>
      <c r="B397" s="113" t="s">
        <v>372</v>
      </c>
      <c r="C397" s="114" t="s">
        <v>15</v>
      </c>
      <c r="D397" s="116">
        <v>4.0300000000000002E-2</v>
      </c>
      <c r="E397" s="104">
        <f>SUM(D397:D398)</f>
        <v>4.0300000000000002E-2</v>
      </c>
      <c r="F397" s="101">
        <f>E397*356.34</f>
        <v>14.360502</v>
      </c>
      <c r="G397" s="89">
        <f>+F397*$K$1</f>
        <v>1684.4868845999999</v>
      </c>
      <c r="H397" s="89">
        <f>G397/2</f>
        <v>842.24344229999997</v>
      </c>
      <c r="I397" s="104">
        <v>23</v>
      </c>
    </row>
    <row r="398" spans="1:10">
      <c r="A398" s="82"/>
      <c r="B398" s="100"/>
      <c r="C398" s="115"/>
      <c r="D398" s="117"/>
      <c r="E398" s="105"/>
      <c r="F398" s="102"/>
      <c r="G398" s="91"/>
      <c r="H398" s="91"/>
      <c r="I398" s="105"/>
    </row>
    <row r="399" spans="1:10">
      <c r="A399" s="80" t="s">
        <v>259</v>
      </c>
      <c r="B399" s="8" t="s">
        <v>373</v>
      </c>
      <c r="C399" s="9" t="s">
        <v>15</v>
      </c>
      <c r="D399" s="10">
        <v>0.1023</v>
      </c>
      <c r="E399" s="104">
        <f>SUM(D399:D401)</f>
        <v>0.2039</v>
      </c>
      <c r="F399" s="101">
        <f>E399*356.34</f>
        <v>72.657725999999997</v>
      </c>
      <c r="G399" s="89">
        <f>+F399*$K$1</f>
        <v>8522.7512597999994</v>
      </c>
      <c r="H399" s="89">
        <f>G399/2</f>
        <v>4261.3756298999997</v>
      </c>
      <c r="I399" s="104">
        <v>24</v>
      </c>
    </row>
    <row r="400" spans="1:10">
      <c r="A400" s="81"/>
      <c r="B400" s="113" t="s">
        <v>374</v>
      </c>
      <c r="C400" s="114" t="s">
        <v>15</v>
      </c>
      <c r="D400" s="116">
        <v>0.1016</v>
      </c>
      <c r="E400" s="118"/>
      <c r="F400" s="109"/>
      <c r="G400" s="90"/>
      <c r="H400" s="90"/>
      <c r="I400" s="118"/>
    </row>
    <row r="401" spans="1:10">
      <c r="A401" s="82"/>
      <c r="B401" s="100"/>
      <c r="C401" s="115"/>
      <c r="D401" s="117"/>
      <c r="E401" s="105"/>
      <c r="F401" s="102"/>
      <c r="G401" s="91"/>
      <c r="H401" s="91"/>
      <c r="I401" s="105"/>
    </row>
    <row r="402" spans="1:10">
      <c r="A402" s="80" t="s">
        <v>259</v>
      </c>
      <c r="B402" s="11" t="s">
        <v>377</v>
      </c>
      <c r="C402" s="13" t="s">
        <v>15</v>
      </c>
      <c r="D402" s="12">
        <v>1.9800000000000002E-2</v>
      </c>
      <c r="E402" s="104">
        <f>SUM(D402:D404)</f>
        <v>3.8699999999999998E-2</v>
      </c>
      <c r="F402" s="101">
        <f>E402*356.34</f>
        <v>13.790357999999998</v>
      </c>
      <c r="G402" s="89">
        <f>+F402*$K$1</f>
        <v>1617.6089933999997</v>
      </c>
      <c r="H402" s="89">
        <f>G402/2</f>
        <v>808.80449669999985</v>
      </c>
      <c r="I402" s="104">
        <v>25</v>
      </c>
    </row>
    <row r="403" spans="1:10">
      <c r="A403" s="81"/>
      <c r="B403" s="113" t="s">
        <v>378</v>
      </c>
      <c r="C403" s="114" t="s">
        <v>15</v>
      </c>
      <c r="D403" s="116">
        <v>1.89E-2</v>
      </c>
      <c r="E403" s="118"/>
      <c r="F403" s="109"/>
      <c r="G403" s="90"/>
      <c r="H403" s="90"/>
      <c r="I403" s="118"/>
    </row>
    <row r="404" spans="1:10">
      <c r="A404" s="82"/>
      <c r="B404" s="100"/>
      <c r="C404" s="115"/>
      <c r="D404" s="117"/>
      <c r="E404" s="105"/>
      <c r="F404" s="102"/>
      <c r="G404" s="91"/>
      <c r="H404" s="91"/>
      <c r="I404" s="105"/>
    </row>
    <row r="405" spans="1:10">
      <c r="A405" s="127" t="s">
        <v>259</v>
      </c>
      <c r="B405" s="8" t="s">
        <v>379</v>
      </c>
      <c r="C405" s="9" t="s">
        <v>15</v>
      </c>
      <c r="D405" s="10">
        <v>4.2599999999999999E-2</v>
      </c>
      <c r="E405" s="130">
        <f>SUM(D405:D408)</f>
        <v>0.19</v>
      </c>
      <c r="F405" s="101">
        <f>E405*356.34</f>
        <v>67.704599999999999</v>
      </c>
      <c r="G405" s="133">
        <f>+F405*$K$1</f>
        <v>7941.7495799999997</v>
      </c>
      <c r="H405" s="89">
        <f>G405/2</f>
        <v>3970.8747899999998</v>
      </c>
      <c r="I405" s="104">
        <v>26</v>
      </c>
    </row>
    <row r="406" spans="1:10">
      <c r="A406" s="128"/>
      <c r="B406" s="11" t="s">
        <v>380</v>
      </c>
      <c r="C406" s="13" t="s">
        <v>15</v>
      </c>
      <c r="D406" s="12">
        <v>7.6200000000000004E-2</v>
      </c>
      <c r="E406" s="131"/>
      <c r="F406" s="109"/>
      <c r="G406" s="134"/>
      <c r="H406" s="90"/>
      <c r="I406" s="118"/>
    </row>
    <row r="407" spans="1:10">
      <c r="A407" s="128"/>
      <c r="B407" s="11" t="s">
        <v>381</v>
      </c>
      <c r="C407" s="13" t="s">
        <v>15</v>
      </c>
      <c r="D407" s="12">
        <v>4.4000000000000003E-3</v>
      </c>
      <c r="E407" s="131"/>
      <c r="F407" s="109"/>
      <c r="G407" s="134"/>
      <c r="H407" s="90"/>
      <c r="I407" s="118"/>
    </row>
    <row r="408" spans="1:10">
      <c r="A408" s="129"/>
      <c r="B408" s="11" t="s">
        <v>382</v>
      </c>
      <c r="C408" s="13" t="s">
        <v>15</v>
      </c>
      <c r="D408" s="12">
        <v>6.6799999999999998E-2</v>
      </c>
      <c r="E408" s="132"/>
      <c r="F408" s="102"/>
      <c r="G408" s="135"/>
      <c r="H408" s="91"/>
      <c r="I408" s="105"/>
    </row>
    <row r="409" spans="1:10">
      <c r="A409" s="5" t="s">
        <v>259</v>
      </c>
      <c r="B409" s="3" t="s">
        <v>384</v>
      </c>
      <c r="C409" s="2" t="s">
        <v>15</v>
      </c>
      <c r="D409" s="1">
        <v>7.1000000000000004E-3</v>
      </c>
      <c r="E409" s="4">
        <f>D409</f>
        <v>7.1000000000000004E-3</v>
      </c>
      <c r="F409" s="6">
        <f>E409*356.34</f>
        <v>2.530014</v>
      </c>
      <c r="G409" s="7">
        <f>+F409*$K$1</f>
        <v>296.7706422</v>
      </c>
      <c r="H409" s="7">
        <f>G409/2</f>
        <v>148.3853211</v>
      </c>
      <c r="I409" s="4">
        <v>27</v>
      </c>
    </row>
    <row r="410" spans="1:10">
      <c r="A410" s="17" t="s">
        <v>259</v>
      </c>
      <c r="B410" s="11" t="s">
        <v>385</v>
      </c>
      <c r="C410" t="s">
        <v>15</v>
      </c>
      <c r="D410" s="12">
        <v>0.1244</v>
      </c>
      <c r="E410" s="46">
        <f>D410</f>
        <v>0.1244</v>
      </c>
      <c r="F410" s="40">
        <f>E410*356.34</f>
        <v>44.328695999999994</v>
      </c>
      <c r="G410" s="7">
        <f>+F410*$K$1</f>
        <v>5199.756040799999</v>
      </c>
      <c r="H410" s="43">
        <f>G410/2</f>
        <v>2599.8780203999995</v>
      </c>
      <c r="I410" s="46">
        <v>28</v>
      </c>
    </row>
    <row r="411" spans="1:10">
      <c r="A411" s="5" t="s">
        <v>259</v>
      </c>
      <c r="B411" s="3" t="s">
        <v>386</v>
      </c>
      <c r="C411" s="2" t="s">
        <v>15</v>
      </c>
      <c r="D411" s="1">
        <v>0.11070000000000001</v>
      </c>
      <c r="E411" s="29">
        <f>D411</f>
        <v>0.11070000000000001</v>
      </c>
      <c r="F411" s="30">
        <f>E411*356.34</f>
        <v>39.446838</v>
      </c>
      <c r="G411" s="7">
        <f>+F411*$K$1</f>
        <v>4627.1140974</v>
      </c>
      <c r="H411" s="31">
        <f>G411/2</f>
        <v>2313.5570487</v>
      </c>
      <c r="I411" s="29">
        <v>29</v>
      </c>
    </row>
    <row r="412" spans="1:10">
      <c r="A412" s="80" t="s">
        <v>259</v>
      </c>
      <c r="B412" s="8" t="s">
        <v>387</v>
      </c>
      <c r="C412" s="9" t="s">
        <v>15</v>
      </c>
      <c r="D412" s="10">
        <v>1.2123999999999999</v>
      </c>
      <c r="E412" s="104">
        <f>SUM(D412:D415)</f>
        <v>1.4891999999999999</v>
      </c>
      <c r="F412" s="101">
        <f>E412*356.34</f>
        <v>530.66152799999986</v>
      </c>
      <c r="G412" s="89">
        <f>+F412*$K$1</f>
        <v>62246.597234399982</v>
      </c>
      <c r="H412" s="89">
        <f>G412/2</f>
        <v>31123.298617199991</v>
      </c>
      <c r="I412" s="104">
        <v>30</v>
      </c>
    </row>
    <row r="413" spans="1:10">
      <c r="A413" s="81"/>
      <c r="B413" s="11" t="s">
        <v>388</v>
      </c>
      <c r="C413" s="13" t="s">
        <v>15</v>
      </c>
      <c r="D413" s="12">
        <v>3.3999999999999998E-3</v>
      </c>
      <c r="E413" s="118"/>
      <c r="F413" s="109"/>
      <c r="G413" s="90"/>
      <c r="H413" s="90"/>
      <c r="I413" s="118"/>
    </row>
    <row r="414" spans="1:10">
      <c r="A414" s="81"/>
      <c r="B414" s="113" t="s">
        <v>389</v>
      </c>
      <c r="C414" s="114" t="s">
        <v>15</v>
      </c>
      <c r="D414" s="116">
        <v>0.27339999999999998</v>
      </c>
      <c r="E414" s="118"/>
      <c r="F414" s="109"/>
      <c r="G414" s="90"/>
      <c r="H414" s="90"/>
      <c r="I414" s="118"/>
    </row>
    <row r="415" spans="1:10">
      <c r="A415" s="82"/>
      <c r="B415" s="100"/>
      <c r="C415" s="115"/>
      <c r="D415" s="117"/>
      <c r="E415" s="105"/>
      <c r="F415" s="102"/>
      <c r="G415" s="91"/>
      <c r="H415" s="91"/>
      <c r="I415" s="105"/>
    </row>
    <row r="416" spans="1:10" s="21" customFormat="1">
      <c r="A416" s="81" t="s">
        <v>259</v>
      </c>
      <c r="B416" s="11" t="s">
        <v>390</v>
      </c>
      <c r="C416" s="21" t="s">
        <v>53</v>
      </c>
      <c r="D416" s="11">
        <v>0.77690000000000003</v>
      </c>
      <c r="E416" s="95">
        <f>SUM(D416:D429)</f>
        <v>2.1011000000000002</v>
      </c>
      <c r="F416" s="101">
        <v>814.19951400000002</v>
      </c>
      <c r="G416" s="89">
        <f>+F416*$K$1</f>
        <v>95505.602992200002</v>
      </c>
      <c r="H416" s="89">
        <f>G416/2</f>
        <v>47752.801496100001</v>
      </c>
      <c r="I416" s="95">
        <v>31</v>
      </c>
      <c r="J416" s="120"/>
    </row>
    <row r="417" spans="1:10" s="21" customFormat="1">
      <c r="A417" s="81"/>
      <c r="B417" s="11" t="s">
        <v>391</v>
      </c>
      <c r="C417" s="21" t="s">
        <v>53</v>
      </c>
      <c r="D417" s="11">
        <v>0.10390000000000001</v>
      </c>
      <c r="E417" s="103"/>
      <c r="F417" s="109"/>
      <c r="G417" s="90"/>
      <c r="H417" s="90"/>
      <c r="I417" s="103"/>
      <c r="J417" s="120"/>
    </row>
    <row r="418" spans="1:10" s="21" customFormat="1">
      <c r="A418" s="81"/>
      <c r="B418" s="11" t="s">
        <v>392</v>
      </c>
      <c r="C418" s="21" t="s">
        <v>53</v>
      </c>
      <c r="D418" s="11">
        <v>7.2900000000000006E-2</v>
      </c>
      <c r="E418" s="103"/>
      <c r="F418" s="109"/>
      <c r="G418" s="90"/>
      <c r="H418" s="90"/>
      <c r="I418" s="103"/>
      <c r="J418" s="120"/>
    </row>
    <row r="419" spans="1:10" s="21" customFormat="1">
      <c r="A419" s="81"/>
      <c r="B419" s="11" t="s">
        <v>393</v>
      </c>
      <c r="C419" s="21" t="s">
        <v>53</v>
      </c>
      <c r="D419" s="11">
        <v>1.6400000000000001E-2</v>
      </c>
      <c r="E419" s="103"/>
      <c r="F419" s="109"/>
      <c r="G419" s="90"/>
      <c r="H419" s="90"/>
      <c r="I419" s="103"/>
      <c r="J419" s="120"/>
    </row>
    <row r="420" spans="1:10" s="21" customFormat="1">
      <c r="A420" s="81"/>
      <c r="B420" s="11" t="s">
        <v>394</v>
      </c>
      <c r="C420" s="21" t="s">
        <v>53</v>
      </c>
      <c r="D420" s="11">
        <v>5.4899999999999997E-2</v>
      </c>
      <c r="E420" s="103"/>
      <c r="F420" s="109"/>
      <c r="G420" s="90"/>
      <c r="H420" s="90"/>
      <c r="I420" s="103"/>
      <c r="J420" s="120"/>
    </row>
    <row r="421" spans="1:10" s="21" customFormat="1">
      <c r="A421" s="81"/>
      <c r="B421" s="11" t="s">
        <v>395</v>
      </c>
      <c r="C421" s="21" t="s">
        <v>53</v>
      </c>
      <c r="D421" s="11">
        <v>8.8800000000000004E-2</v>
      </c>
      <c r="E421" s="103"/>
      <c r="F421" s="109"/>
      <c r="G421" s="90"/>
      <c r="H421" s="90"/>
      <c r="I421" s="103"/>
      <c r="J421" s="120"/>
    </row>
    <row r="422" spans="1:10" s="21" customFormat="1">
      <c r="A422" s="81"/>
      <c r="B422" s="11" t="s">
        <v>396</v>
      </c>
      <c r="C422" s="21" t="s">
        <v>53</v>
      </c>
      <c r="D422" s="11">
        <v>3.4099999999999998E-2</v>
      </c>
      <c r="E422" s="103"/>
      <c r="F422" s="109"/>
      <c r="G422" s="90"/>
      <c r="H422" s="90"/>
      <c r="I422" s="103"/>
      <c r="J422" s="120"/>
    </row>
    <row r="423" spans="1:10" s="21" customFormat="1">
      <c r="A423" s="81"/>
      <c r="B423" s="11" t="s">
        <v>397</v>
      </c>
      <c r="C423" s="21" t="s">
        <v>53</v>
      </c>
      <c r="D423" s="11">
        <v>0.13569999999999999</v>
      </c>
      <c r="E423" s="103"/>
      <c r="F423" s="109"/>
      <c r="G423" s="90"/>
      <c r="H423" s="90"/>
      <c r="I423" s="103"/>
      <c r="J423" s="120"/>
    </row>
    <row r="424" spans="1:10" s="21" customFormat="1">
      <c r="A424" s="81"/>
      <c r="B424" s="11" t="s">
        <v>398</v>
      </c>
      <c r="C424" s="21" t="s">
        <v>53</v>
      </c>
      <c r="D424" s="11">
        <v>0.1961</v>
      </c>
      <c r="E424" s="103"/>
      <c r="F424" s="109"/>
      <c r="G424" s="90"/>
      <c r="H424" s="90"/>
      <c r="I424" s="103"/>
      <c r="J424" s="120"/>
    </row>
    <row r="425" spans="1:10" s="21" customFormat="1">
      <c r="A425" s="81"/>
      <c r="B425" s="11" t="s">
        <v>399</v>
      </c>
      <c r="C425" s="21" t="s">
        <v>53</v>
      </c>
      <c r="D425" s="11">
        <v>8.2400000000000001E-2</v>
      </c>
      <c r="E425" s="103"/>
      <c r="F425" s="109"/>
      <c r="G425" s="90"/>
      <c r="H425" s="90"/>
      <c r="I425" s="103"/>
      <c r="J425" s="120"/>
    </row>
    <row r="426" spans="1:10" s="21" customFormat="1">
      <c r="A426" s="81"/>
      <c r="B426" s="11" t="s">
        <v>400</v>
      </c>
      <c r="C426" s="21" t="s">
        <v>53</v>
      </c>
      <c r="D426" s="11">
        <v>0.2656</v>
      </c>
      <c r="E426" s="103"/>
      <c r="F426" s="109"/>
      <c r="G426" s="90"/>
      <c r="H426" s="90"/>
      <c r="I426" s="103"/>
      <c r="J426" s="120"/>
    </row>
    <row r="427" spans="1:10" s="21" customFormat="1">
      <c r="A427" s="81"/>
      <c r="B427" s="11" t="s">
        <v>401</v>
      </c>
      <c r="C427" s="21" t="s">
        <v>53</v>
      </c>
      <c r="D427" s="11">
        <v>3.0800000000000001E-2</v>
      </c>
      <c r="E427" s="103"/>
      <c r="F427" s="109"/>
      <c r="G427" s="90"/>
      <c r="H427" s="90"/>
      <c r="I427" s="103"/>
      <c r="J427" s="120"/>
    </row>
    <row r="428" spans="1:10" s="21" customFormat="1">
      <c r="A428" s="81"/>
      <c r="B428" s="11" t="s">
        <v>402</v>
      </c>
      <c r="C428" s="21" t="s">
        <v>15</v>
      </c>
      <c r="D428" s="11">
        <v>0.2341</v>
      </c>
      <c r="E428" s="103"/>
      <c r="F428" s="109"/>
      <c r="G428" s="90"/>
      <c r="H428" s="90"/>
      <c r="I428" s="103"/>
      <c r="J428" s="120"/>
    </row>
    <row r="429" spans="1:10" s="21" customFormat="1">
      <c r="A429" s="81"/>
      <c r="B429" s="11" t="s">
        <v>403</v>
      </c>
      <c r="C429" s="21" t="s">
        <v>15</v>
      </c>
      <c r="D429" s="11">
        <v>8.5000000000000006E-3</v>
      </c>
      <c r="E429" s="103"/>
      <c r="F429" s="109"/>
      <c r="G429" s="90"/>
      <c r="H429" s="90"/>
      <c r="I429" s="103"/>
      <c r="J429" s="120"/>
    </row>
    <row r="430" spans="1:10" s="21" customFormat="1">
      <c r="A430" s="82"/>
      <c r="B430" s="11"/>
      <c r="D430" s="11"/>
      <c r="E430" s="96"/>
      <c r="F430" s="102"/>
      <c r="G430" s="91"/>
      <c r="H430" s="91"/>
      <c r="I430" s="96"/>
      <c r="J430" s="120"/>
    </row>
    <row r="431" spans="1:10">
      <c r="A431" s="5" t="s">
        <v>404</v>
      </c>
      <c r="B431" s="3" t="s">
        <v>405</v>
      </c>
      <c r="C431" s="2" t="s">
        <v>53</v>
      </c>
      <c r="D431" s="1">
        <v>5.7799999999999997E-2</v>
      </c>
      <c r="E431" s="4">
        <f t="shared" ref="E431:E446" si="25">D431</f>
        <v>5.7799999999999997E-2</v>
      </c>
      <c r="F431" s="6">
        <f>E431*391.58</f>
        <v>22.633323999999998</v>
      </c>
      <c r="G431" s="7">
        <f t="shared" ref="G431:G447" si="26">+F431*$K$1</f>
        <v>2654.8889052</v>
      </c>
      <c r="H431" s="7">
        <f t="shared" ref="H431:H447" si="27">G431/2</f>
        <v>1327.4444526</v>
      </c>
      <c r="I431" s="4">
        <v>1</v>
      </c>
    </row>
    <row r="432" spans="1:10">
      <c r="A432" s="17" t="s">
        <v>404</v>
      </c>
      <c r="B432" s="11" t="s">
        <v>406</v>
      </c>
      <c r="C432" t="s">
        <v>97</v>
      </c>
      <c r="D432" s="12">
        <v>9.6199999999999994E-2</v>
      </c>
      <c r="E432" s="46">
        <f t="shared" si="25"/>
        <v>9.6199999999999994E-2</v>
      </c>
      <c r="F432" s="40">
        <f>E432*158.59</f>
        <v>15.256357999999999</v>
      </c>
      <c r="G432" s="7">
        <f t="shared" si="26"/>
        <v>1789.5707933999997</v>
      </c>
      <c r="H432" s="43">
        <f t="shared" si="27"/>
        <v>894.78539669999986</v>
      </c>
      <c r="I432" s="46">
        <v>2</v>
      </c>
    </row>
    <row r="433" spans="1:9">
      <c r="A433" s="5" t="s">
        <v>404</v>
      </c>
      <c r="B433" s="3" t="s">
        <v>407</v>
      </c>
      <c r="C433" s="2" t="s">
        <v>38</v>
      </c>
      <c r="D433" s="1">
        <v>0.1275</v>
      </c>
      <c r="E433" s="4">
        <f t="shared" si="25"/>
        <v>0.1275</v>
      </c>
      <c r="F433" s="6">
        <f>E433*317.18</f>
        <v>40.440449999999998</v>
      </c>
      <c r="G433" s="7">
        <f t="shared" si="26"/>
        <v>4743.6647849999999</v>
      </c>
      <c r="H433" s="7">
        <f t="shared" si="27"/>
        <v>2371.8323925</v>
      </c>
      <c r="I433" s="4">
        <v>3</v>
      </c>
    </row>
    <row r="434" spans="1:9">
      <c r="A434" s="17" t="s">
        <v>404</v>
      </c>
      <c r="B434" s="11" t="s">
        <v>408</v>
      </c>
      <c r="C434" t="s">
        <v>36</v>
      </c>
      <c r="D434" s="12">
        <v>0.49030000000000001</v>
      </c>
      <c r="E434" s="46">
        <f t="shared" si="25"/>
        <v>0.49030000000000001</v>
      </c>
      <c r="F434" s="40">
        <f>E434*56.39</f>
        <v>27.648016999999999</v>
      </c>
      <c r="G434" s="7">
        <f t="shared" si="26"/>
        <v>3243.1123941000001</v>
      </c>
      <c r="H434" s="43">
        <f t="shared" si="27"/>
        <v>1621.55619705</v>
      </c>
      <c r="I434" s="46">
        <v>4</v>
      </c>
    </row>
    <row r="435" spans="1:9">
      <c r="A435" s="5" t="s">
        <v>404</v>
      </c>
      <c r="B435" s="3" t="s">
        <v>409</v>
      </c>
      <c r="C435" s="2" t="s">
        <v>38</v>
      </c>
      <c r="D435" s="1">
        <v>0.30869999999999997</v>
      </c>
      <c r="E435" s="4">
        <f t="shared" si="25"/>
        <v>0.30869999999999997</v>
      </c>
      <c r="F435" s="6">
        <f>E435*317.18</f>
        <v>97.913466</v>
      </c>
      <c r="G435" s="7">
        <f t="shared" si="26"/>
        <v>11485.249561799999</v>
      </c>
      <c r="H435" s="7">
        <f t="shared" si="27"/>
        <v>5742.6247808999997</v>
      </c>
      <c r="I435" s="4">
        <v>5</v>
      </c>
    </row>
    <row r="436" spans="1:9">
      <c r="A436" s="17" t="s">
        <v>404</v>
      </c>
      <c r="B436" s="11" t="s">
        <v>410</v>
      </c>
      <c r="C436" t="s">
        <v>411</v>
      </c>
      <c r="D436" s="12">
        <v>0.67090000000000005</v>
      </c>
      <c r="E436" s="46">
        <f t="shared" si="25"/>
        <v>0.67090000000000005</v>
      </c>
      <c r="F436" s="40">
        <f>E436*178.17</f>
        <v>119.53425300000001</v>
      </c>
      <c r="G436" s="7">
        <f t="shared" si="26"/>
        <v>14021.3678769</v>
      </c>
      <c r="H436" s="43">
        <f t="shared" si="27"/>
        <v>7010.6839384499999</v>
      </c>
      <c r="I436" s="46">
        <v>6</v>
      </c>
    </row>
    <row r="437" spans="1:9">
      <c r="A437" s="5" t="s">
        <v>404</v>
      </c>
      <c r="B437" s="3" t="s">
        <v>412</v>
      </c>
      <c r="C437" s="2" t="s">
        <v>36</v>
      </c>
      <c r="D437" s="1">
        <v>3.0329000000000002</v>
      </c>
      <c r="E437" s="4">
        <f t="shared" si="25"/>
        <v>3.0329000000000002</v>
      </c>
      <c r="F437" s="6">
        <f>E437*56.39</f>
        <v>171.02523100000002</v>
      </c>
      <c r="G437" s="7">
        <f t="shared" si="26"/>
        <v>20061.259596300002</v>
      </c>
      <c r="H437" s="7">
        <f t="shared" si="27"/>
        <v>10030.629798150001</v>
      </c>
      <c r="I437" s="4">
        <v>7</v>
      </c>
    </row>
    <row r="438" spans="1:9">
      <c r="A438" s="17" t="s">
        <v>404</v>
      </c>
      <c r="B438" s="11" t="s">
        <v>413</v>
      </c>
      <c r="C438" t="s">
        <v>53</v>
      </c>
      <c r="D438" s="12">
        <v>0.1338</v>
      </c>
      <c r="E438" s="46">
        <f t="shared" si="25"/>
        <v>0.1338</v>
      </c>
      <c r="F438" s="40">
        <f>E438*391.58</f>
        <v>52.393403999999997</v>
      </c>
      <c r="G438" s="7">
        <f t="shared" si="26"/>
        <v>6145.7462891999994</v>
      </c>
      <c r="H438" s="43">
        <f t="shared" si="27"/>
        <v>3072.8731445999997</v>
      </c>
      <c r="I438" s="46">
        <v>8</v>
      </c>
    </row>
    <row r="439" spans="1:9">
      <c r="A439" s="5" t="s">
        <v>404</v>
      </c>
      <c r="B439" s="3" t="s">
        <v>414</v>
      </c>
      <c r="C439" s="2" t="s">
        <v>411</v>
      </c>
      <c r="D439" s="1">
        <v>0.67889999999999995</v>
      </c>
      <c r="E439" s="4">
        <f t="shared" si="25"/>
        <v>0.67889999999999995</v>
      </c>
      <c r="F439" s="6">
        <f>E439*178.17</f>
        <v>120.95961299999998</v>
      </c>
      <c r="G439" s="7">
        <f t="shared" si="26"/>
        <v>14188.562604899997</v>
      </c>
      <c r="H439" s="7">
        <f t="shared" si="27"/>
        <v>7094.2813024499983</v>
      </c>
      <c r="I439" s="4">
        <v>9</v>
      </c>
    </row>
    <row r="440" spans="1:9">
      <c r="A440" s="17" t="s">
        <v>404</v>
      </c>
      <c r="B440" s="11" t="s">
        <v>415</v>
      </c>
      <c r="C440" t="s">
        <v>26</v>
      </c>
      <c r="D440" s="12">
        <v>2.8134000000000001</v>
      </c>
      <c r="E440" s="46">
        <f t="shared" si="25"/>
        <v>2.8134000000000001</v>
      </c>
      <c r="F440" s="40">
        <f>E440*63.44</f>
        <v>178.48209600000001</v>
      </c>
      <c r="G440" s="7">
        <f t="shared" si="26"/>
        <v>20935.949860799999</v>
      </c>
      <c r="H440" s="43">
        <f t="shared" si="27"/>
        <v>10467.9749304</v>
      </c>
      <c r="I440" s="46">
        <v>10</v>
      </c>
    </row>
    <row r="441" spans="1:9">
      <c r="A441" s="5" t="s">
        <v>404</v>
      </c>
      <c r="B441" s="3" t="s">
        <v>416</v>
      </c>
      <c r="C441" s="2" t="s">
        <v>26</v>
      </c>
      <c r="D441" s="1">
        <v>0.75760000000000005</v>
      </c>
      <c r="E441" s="4">
        <f t="shared" si="25"/>
        <v>0.75760000000000005</v>
      </c>
      <c r="F441" s="6">
        <f>E441*63.44</f>
        <v>48.062144000000004</v>
      </c>
      <c r="G441" s="7">
        <f t="shared" si="26"/>
        <v>5637.6894912000007</v>
      </c>
      <c r="H441" s="7">
        <f t="shared" si="27"/>
        <v>2818.8447456000004</v>
      </c>
      <c r="I441" s="4">
        <v>11</v>
      </c>
    </row>
    <row r="442" spans="1:9">
      <c r="A442" s="5" t="s">
        <v>404</v>
      </c>
      <c r="B442" s="3" t="s">
        <v>417</v>
      </c>
      <c r="C442" s="2" t="s">
        <v>26</v>
      </c>
      <c r="D442" s="1">
        <v>0.86060000000000003</v>
      </c>
      <c r="E442" s="4">
        <f t="shared" si="25"/>
        <v>0.86060000000000003</v>
      </c>
      <c r="F442" s="6">
        <f>E442*63.44</f>
        <v>54.596463999999997</v>
      </c>
      <c r="G442" s="7">
        <f t="shared" si="26"/>
        <v>6404.1652271999992</v>
      </c>
      <c r="H442" s="7">
        <f t="shared" si="27"/>
        <v>3202.0826135999996</v>
      </c>
      <c r="I442" s="4">
        <v>12</v>
      </c>
    </row>
    <row r="443" spans="1:9">
      <c r="A443" s="17" t="s">
        <v>418</v>
      </c>
      <c r="B443" s="11" t="s">
        <v>419</v>
      </c>
      <c r="C443" t="s">
        <v>15</v>
      </c>
      <c r="D443" s="12">
        <v>0.20610000000000001</v>
      </c>
      <c r="E443" s="45">
        <f t="shared" si="25"/>
        <v>0.20610000000000001</v>
      </c>
      <c r="F443" s="40">
        <f>E443*356.34</f>
        <v>73.441673999999992</v>
      </c>
      <c r="G443" s="42">
        <f t="shared" si="26"/>
        <v>8614.7083601999984</v>
      </c>
      <c r="H443" s="43">
        <f t="shared" si="27"/>
        <v>4307.3541800999992</v>
      </c>
      <c r="I443" s="45">
        <v>1</v>
      </c>
    </row>
    <row r="444" spans="1:9">
      <c r="A444" s="5" t="s">
        <v>418</v>
      </c>
      <c r="B444" s="19">
        <v>1173</v>
      </c>
      <c r="C444" t="s">
        <v>53</v>
      </c>
      <c r="D444" s="1">
        <v>0.1832</v>
      </c>
      <c r="E444" s="4">
        <f t="shared" si="25"/>
        <v>0.1832</v>
      </c>
      <c r="F444" s="6">
        <f>E444*391.58</f>
        <v>71.737455999999995</v>
      </c>
      <c r="G444" s="7">
        <f t="shared" si="26"/>
        <v>8414.8035887999995</v>
      </c>
      <c r="H444" s="7">
        <f t="shared" si="27"/>
        <v>4207.4017943999997</v>
      </c>
      <c r="I444" s="4">
        <v>2</v>
      </c>
    </row>
    <row r="445" spans="1:9">
      <c r="A445" s="5" t="s">
        <v>420</v>
      </c>
      <c r="B445" s="3" t="s">
        <v>421</v>
      </c>
      <c r="C445" s="2" t="s">
        <v>38</v>
      </c>
      <c r="D445" s="15">
        <v>0.06</v>
      </c>
      <c r="E445" s="32">
        <f t="shared" si="25"/>
        <v>0.06</v>
      </c>
      <c r="F445" s="6">
        <f>E445*317.18</f>
        <v>19.030799999999999</v>
      </c>
      <c r="G445" s="7">
        <f t="shared" si="26"/>
        <v>2232.3128400000001</v>
      </c>
      <c r="H445" s="7">
        <f t="shared" si="27"/>
        <v>1116.15642</v>
      </c>
      <c r="I445" s="20">
        <v>1</v>
      </c>
    </row>
    <row r="446" spans="1:9">
      <c r="A446" s="17" t="s">
        <v>420</v>
      </c>
      <c r="B446" s="11" t="s">
        <v>9</v>
      </c>
      <c r="C446" t="s">
        <v>53</v>
      </c>
      <c r="D446" s="12">
        <v>0.16209999999999999</v>
      </c>
      <c r="E446" s="46">
        <f t="shared" si="25"/>
        <v>0.16209999999999999</v>
      </c>
      <c r="F446" s="40">
        <f>E446*391.58</f>
        <v>63.475117999999995</v>
      </c>
      <c r="G446" s="7">
        <f t="shared" si="26"/>
        <v>7445.6313413999997</v>
      </c>
      <c r="H446" s="43">
        <f t="shared" si="27"/>
        <v>3722.8156706999998</v>
      </c>
      <c r="I446" s="46">
        <v>2</v>
      </c>
    </row>
    <row r="447" spans="1:9">
      <c r="A447" s="80" t="s">
        <v>422</v>
      </c>
      <c r="B447" s="8" t="s">
        <v>423</v>
      </c>
      <c r="C447" s="9" t="s">
        <v>15</v>
      </c>
      <c r="D447" s="10">
        <v>0.28539999999999999</v>
      </c>
      <c r="E447" s="104">
        <f>SUM(D447:D450)</f>
        <v>0.51079999999999992</v>
      </c>
      <c r="F447" s="101">
        <f>E447*356.34</f>
        <v>182.01847199999995</v>
      </c>
      <c r="G447" s="89">
        <f t="shared" si="26"/>
        <v>21350.766765599994</v>
      </c>
      <c r="H447" s="89">
        <f t="shared" si="27"/>
        <v>10675.383382799997</v>
      </c>
      <c r="I447" s="104">
        <v>1</v>
      </c>
    </row>
    <row r="448" spans="1:9">
      <c r="A448" s="81"/>
      <c r="B448" s="11" t="s">
        <v>424</v>
      </c>
      <c r="C448" s="13" t="s">
        <v>15</v>
      </c>
      <c r="D448" s="12">
        <v>9.7000000000000003E-3</v>
      </c>
      <c r="E448" s="118"/>
      <c r="F448" s="109"/>
      <c r="G448" s="90"/>
      <c r="H448" s="90"/>
      <c r="I448" s="118"/>
    </row>
    <row r="449" spans="1:9">
      <c r="A449" s="81"/>
      <c r="B449" s="113" t="s">
        <v>425</v>
      </c>
      <c r="C449" s="114" t="s">
        <v>15</v>
      </c>
      <c r="D449" s="116">
        <v>0.2157</v>
      </c>
      <c r="E449" s="118"/>
      <c r="F449" s="109"/>
      <c r="G449" s="90"/>
      <c r="H449" s="90"/>
      <c r="I449" s="118"/>
    </row>
    <row r="450" spans="1:9">
      <c r="A450" s="82"/>
      <c r="B450" s="100"/>
      <c r="C450" s="115"/>
      <c r="D450" s="117"/>
      <c r="E450" s="105"/>
      <c r="F450" s="102"/>
      <c r="G450" s="91"/>
      <c r="H450" s="91"/>
      <c r="I450" s="105"/>
    </row>
    <row r="451" spans="1:9">
      <c r="A451" s="80" t="s">
        <v>422</v>
      </c>
      <c r="B451" s="8" t="s">
        <v>426</v>
      </c>
      <c r="C451" s="9" t="s">
        <v>15</v>
      </c>
      <c r="D451" s="18">
        <v>1.9E-2</v>
      </c>
      <c r="E451" s="119">
        <f>SUM(D451:D453)</f>
        <v>0.1401</v>
      </c>
      <c r="F451" s="101">
        <f>E451*356.34</f>
        <v>49.923234000000001</v>
      </c>
      <c r="G451" s="89">
        <f>+F451*$K$1</f>
        <v>5855.9953482000001</v>
      </c>
      <c r="H451" s="89">
        <f>G451/2</f>
        <v>2927.9976741</v>
      </c>
      <c r="I451" s="104">
        <v>2</v>
      </c>
    </row>
    <row r="452" spans="1:9">
      <c r="A452" s="81"/>
      <c r="B452" s="113" t="s">
        <v>427</v>
      </c>
      <c r="C452" s="114" t="s">
        <v>15</v>
      </c>
      <c r="D452" s="116">
        <v>0.1211</v>
      </c>
      <c r="E452" s="118"/>
      <c r="F452" s="109"/>
      <c r="G452" s="90"/>
      <c r="H452" s="90"/>
      <c r="I452" s="118"/>
    </row>
    <row r="453" spans="1:9">
      <c r="A453" s="82"/>
      <c r="B453" s="100"/>
      <c r="C453" s="115"/>
      <c r="D453" s="117"/>
      <c r="E453" s="105"/>
      <c r="F453" s="102"/>
      <c r="G453" s="91"/>
      <c r="H453" s="91"/>
      <c r="I453" s="105"/>
    </row>
    <row r="454" spans="1:9">
      <c r="A454" s="5" t="s">
        <v>422</v>
      </c>
      <c r="B454" s="3" t="s">
        <v>428</v>
      </c>
      <c r="C454" s="2" t="s">
        <v>15</v>
      </c>
      <c r="D454" s="1">
        <v>0.1101</v>
      </c>
      <c r="E454" s="4">
        <f>D454</f>
        <v>0.1101</v>
      </c>
      <c r="F454" s="6">
        <f>E454*356.34</f>
        <v>39.233033999999996</v>
      </c>
      <c r="G454" s="7">
        <f>+F454*$K$1</f>
        <v>4602.0348881999998</v>
      </c>
      <c r="H454" s="7">
        <f>G454/2</f>
        <v>2301.0174440999999</v>
      </c>
      <c r="I454" s="4">
        <v>3</v>
      </c>
    </row>
    <row r="455" spans="1:9">
      <c r="A455" s="17" t="s">
        <v>429</v>
      </c>
      <c r="B455" s="11" t="s">
        <v>430</v>
      </c>
      <c r="C455" t="s">
        <v>97</v>
      </c>
      <c r="D455" s="12">
        <v>0.13070000000000001</v>
      </c>
      <c r="E455" s="46">
        <f>D455</f>
        <v>0.13070000000000001</v>
      </c>
      <c r="F455" s="40">
        <f>E455*158.59</f>
        <v>20.727713000000001</v>
      </c>
      <c r="G455" s="7">
        <f>+F455*$K$1</f>
        <v>2431.3607348999999</v>
      </c>
      <c r="H455" s="43">
        <f>G455/2</f>
        <v>1215.6803674499999</v>
      </c>
      <c r="I455" s="46">
        <v>1</v>
      </c>
    </row>
    <row r="456" spans="1:9">
      <c r="A456" s="5" t="s">
        <v>429</v>
      </c>
      <c r="B456" s="3" t="s">
        <v>431</v>
      </c>
      <c r="C456" s="2" t="s">
        <v>15</v>
      </c>
      <c r="D456" s="1">
        <v>0.18640000000000001</v>
      </c>
      <c r="E456" s="4">
        <f>D456</f>
        <v>0.18640000000000001</v>
      </c>
      <c r="F456" s="6">
        <f>E456*356.34</f>
        <v>66.421775999999994</v>
      </c>
      <c r="G456" s="7">
        <f>+F456*$K$1</f>
        <v>7791.2743247999988</v>
      </c>
      <c r="H456" s="7">
        <f>G456/2</f>
        <v>3895.6371623999994</v>
      </c>
      <c r="I456" s="4">
        <v>2</v>
      </c>
    </row>
    <row r="457" spans="1:9">
      <c r="A457" s="80" t="s">
        <v>429</v>
      </c>
      <c r="B457" s="8" t="s">
        <v>432</v>
      </c>
      <c r="C457" s="9" t="s">
        <v>53</v>
      </c>
      <c r="D457" s="18">
        <v>9.1999999999999998E-2</v>
      </c>
      <c r="E457" s="119">
        <f>SUM(D457:D466)</f>
        <v>0.8529000000000001</v>
      </c>
      <c r="F457" s="101">
        <f>E457*391.58</f>
        <v>333.97858200000002</v>
      </c>
      <c r="G457" s="89">
        <f>+F457*$K$1</f>
        <v>39175.687668600003</v>
      </c>
      <c r="H457" s="89">
        <f>G457/2</f>
        <v>19587.843834300002</v>
      </c>
      <c r="I457" s="104">
        <v>3</v>
      </c>
    </row>
    <row r="458" spans="1:9">
      <c r="A458" s="81"/>
      <c r="B458" s="11" t="s">
        <v>433</v>
      </c>
      <c r="C458" s="13" t="s">
        <v>53</v>
      </c>
      <c r="D458" s="12">
        <v>1.54E-2</v>
      </c>
      <c r="E458" s="118"/>
      <c r="F458" s="109"/>
      <c r="G458" s="90"/>
      <c r="H458" s="90"/>
      <c r="I458" s="118"/>
    </row>
    <row r="459" spans="1:9">
      <c r="A459" s="81"/>
      <c r="B459" s="11" t="s">
        <v>434</v>
      </c>
      <c r="C459" s="13" t="s">
        <v>53</v>
      </c>
      <c r="D459" s="12">
        <v>2.0400000000000001E-2</v>
      </c>
      <c r="E459" s="118"/>
      <c r="F459" s="109"/>
      <c r="G459" s="90"/>
      <c r="H459" s="90"/>
      <c r="I459" s="118"/>
    </row>
    <row r="460" spans="1:9">
      <c r="A460" s="81"/>
      <c r="B460" s="11" t="s">
        <v>435</v>
      </c>
      <c r="C460" s="13" t="s">
        <v>53</v>
      </c>
      <c r="D460" s="12">
        <v>4.1999999999999997E-3</v>
      </c>
      <c r="E460" s="118"/>
      <c r="F460" s="109"/>
      <c r="G460" s="90"/>
      <c r="H460" s="90"/>
      <c r="I460" s="118"/>
    </row>
    <row r="461" spans="1:9">
      <c r="A461" s="81"/>
      <c r="B461" s="11" t="s">
        <v>436</v>
      </c>
      <c r="C461" s="13" t="s">
        <v>53</v>
      </c>
      <c r="D461" s="14">
        <v>0.38700000000000001</v>
      </c>
      <c r="E461" s="118"/>
      <c r="F461" s="109"/>
      <c r="G461" s="90"/>
      <c r="H461" s="90"/>
      <c r="I461" s="118"/>
    </row>
    <row r="462" spans="1:9">
      <c r="A462" s="81"/>
      <c r="B462" s="11" t="s">
        <v>437</v>
      </c>
      <c r="C462" s="13" t="s">
        <v>53</v>
      </c>
      <c r="D462" s="12">
        <v>6.5799999999999997E-2</v>
      </c>
      <c r="E462" s="118"/>
      <c r="F462" s="109"/>
      <c r="G462" s="90"/>
      <c r="H462" s="90"/>
      <c r="I462" s="118"/>
    </row>
    <row r="463" spans="1:9">
      <c r="A463" s="81"/>
      <c r="B463" s="11" t="s">
        <v>438</v>
      </c>
      <c r="C463" s="13" t="s">
        <v>53</v>
      </c>
      <c r="D463" s="12">
        <v>0.1016</v>
      </c>
      <c r="E463" s="118"/>
      <c r="F463" s="109"/>
      <c r="G463" s="90"/>
      <c r="H463" s="90"/>
      <c r="I463" s="118"/>
    </row>
    <row r="464" spans="1:9">
      <c r="A464" s="81"/>
      <c r="B464" s="11" t="s">
        <v>439</v>
      </c>
      <c r="C464" s="13" t="s">
        <v>53</v>
      </c>
      <c r="D464" s="12">
        <v>0.1013</v>
      </c>
      <c r="E464" s="118"/>
      <c r="F464" s="109"/>
      <c r="G464" s="90"/>
      <c r="H464" s="90"/>
      <c r="I464" s="118"/>
    </row>
    <row r="465" spans="1:9">
      <c r="A465" s="81"/>
      <c r="B465" s="113" t="s">
        <v>440</v>
      </c>
      <c r="C465" s="114" t="s">
        <v>53</v>
      </c>
      <c r="D465" s="116">
        <v>6.5199999999999994E-2</v>
      </c>
      <c r="E465" s="118"/>
      <c r="F465" s="109"/>
      <c r="G465" s="90"/>
      <c r="H465" s="90"/>
      <c r="I465" s="118"/>
    </row>
    <row r="466" spans="1:9">
      <c r="A466" s="82"/>
      <c r="B466" s="100"/>
      <c r="C466" s="115"/>
      <c r="D466" s="117"/>
      <c r="E466" s="105"/>
      <c r="F466" s="102"/>
      <c r="G466" s="91"/>
      <c r="H466" s="91"/>
      <c r="I466" s="105"/>
    </row>
    <row r="467" spans="1:9">
      <c r="A467" s="80" t="s">
        <v>429</v>
      </c>
      <c r="B467" s="8" t="s">
        <v>441</v>
      </c>
      <c r="C467" s="9" t="s">
        <v>15</v>
      </c>
      <c r="D467" s="10">
        <v>5.3100000000000001E-2</v>
      </c>
      <c r="E467" s="104">
        <f>SUM(D467:D485)</f>
        <v>0.99530000000000007</v>
      </c>
      <c r="F467" s="101">
        <v>381.05643800000001</v>
      </c>
      <c r="G467" s="89">
        <f>+F467*$K$1</f>
        <v>44697.920177400003</v>
      </c>
      <c r="H467" s="89">
        <f>G467/2</f>
        <v>22348.960088700002</v>
      </c>
      <c r="I467" s="104">
        <v>4</v>
      </c>
    </row>
    <row r="468" spans="1:9">
      <c r="A468" s="81"/>
      <c r="B468" s="11" t="s">
        <v>442</v>
      </c>
      <c r="C468" s="13" t="s">
        <v>15</v>
      </c>
      <c r="D468" s="12">
        <v>0.1933</v>
      </c>
      <c r="E468" s="118"/>
      <c r="F468" s="109"/>
      <c r="G468" s="90"/>
      <c r="H468" s="90"/>
      <c r="I468" s="118"/>
    </row>
    <row r="469" spans="1:9">
      <c r="A469" s="81"/>
      <c r="B469" s="11" t="s">
        <v>443</v>
      </c>
      <c r="C469" s="13" t="s">
        <v>53</v>
      </c>
      <c r="D469" s="12">
        <v>8.8200000000000001E-2</v>
      </c>
      <c r="E469" s="118"/>
      <c r="F469" s="109"/>
      <c r="G469" s="90"/>
      <c r="H469" s="90"/>
      <c r="I469" s="118"/>
    </row>
    <row r="470" spans="1:9">
      <c r="A470" s="81"/>
      <c r="B470" s="11" t="s">
        <v>444</v>
      </c>
      <c r="C470" s="13" t="s">
        <v>53</v>
      </c>
      <c r="D470" s="14">
        <v>9.5000000000000001E-2</v>
      </c>
      <c r="E470" s="118"/>
      <c r="F470" s="109"/>
      <c r="G470" s="90"/>
      <c r="H470" s="90"/>
      <c r="I470" s="118"/>
    </row>
    <row r="471" spans="1:9">
      <c r="A471" s="81"/>
      <c r="B471" s="11" t="s">
        <v>445</v>
      </c>
      <c r="C471" s="13" t="s">
        <v>53</v>
      </c>
      <c r="D471" s="12">
        <v>9.5500000000000002E-2</v>
      </c>
      <c r="E471" s="118"/>
      <c r="F471" s="109"/>
      <c r="G471" s="90"/>
      <c r="H471" s="90"/>
      <c r="I471" s="118"/>
    </row>
    <row r="472" spans="1:9">
      <c r="A472" s="81"/>
      <c r="B472" s="11" t="s">
        <v>446</v>
      </c>
      <c r="C472" s="13" t="s">
        <v>53</v>
      </c>
      <c r="D472" s="12">
        <v>9.6199999999999994E-2</v>
      </c>
      <c r="E472" s="118"/>
      <c r="F472" s="109"/>
      <c r="G472" s="90"/>
      <c r="H472" s="90"/>
      <c r="I472" s="118"/>
    </row>
    <row r="473" spans="1:9">
      <c r="A473" s="81"/>
      <c r="B473" s="11" t="s">
        <v>447</v>
      </c>
      <c r="C473" s="13" t="s">
        <v>53</v>
      </c>
      <c r="D473" s="12">
        <v>9.6699999999999994E-2</v>
      </c>
      <c r="E473" s="118"/>
      <c r="F473" s="109"/>
      <c r="G473" s="90"/>
      <c r="H473" s="90"/>
      <c r="I473" s="118"/>
    </row>
    <row r="474" spans="1:9">
      <c r="A474" s="81"/>
      <c r="B474" s="11" t="s">
        <v>448</v>
      </c>
      <c r="C474" s="13" t="s">
        <v>53</v>
      </c>
      <c r="D474" s="12">
        <v>9.74E-2</v>
      </c>
      <c r="E474" s="118"/>
      <c r="F474" s="109"/>
      <c r="G474" s="90"/>
      <c r="H474" s="90"/>
      <c r="I474" s="118"/>
    </row>
    <row r="475" spans="1:9">
      <c r="A475" s="81"/>
      <c r="B475" s="11" t="s">
        <v>449</v>
      </c>
      <c r="C475" s="13" t="s">
        <v>53</v>
      </c>
      <c r="D475" s="12">
        <v>2.7000000000000001E-3</v>
      </c>
      <c r="E475" s="118"/>
      <c r="F475" s="109"/>
      <c r="G475" s="90"/>
      <c r="H475" s="90"/>
      <c r="I475" s="118"/>
    </row>
    <row r="476" spans="1:9">
      <c r="A476" s="81"/>
      <c r="B476" s="11" t="s">
        <v>450</v>
      </c>
      <c r="C476" s="13" t="s">
        <v>53</v>
      </c>
      <c r="D476" s="12">
        <v>9.5399999999999999E-2</v>
      </c>
      <c r="E476" s="118"/>
      <c r="F476" s="109"/>
      <c r="G476" s="90"/>
      <c r="H476" s="90"/>
      <c r="I476" s="118"/>
    </row>
    <row r="477" spans="1:9">
      <c r="A477" s="81"/>
      <c r="B477" s="11" t="s">
        <v>451</v>
      </c>
      <c r="C477" s="13" t="s">
        <v>53</v>
      </c>
      <c r="D477" s="12">
        <v>6.08E-2</v>
      </c>
      <c r="E477" s="118"/>
      <c r="F477" s="109"/>
      <c r="G477" s="90"/>
      <c r="H477" s="90"/>
      <c r="I477" s="118"/>
    </row>
    <row r="478" spans="1:9">
      <c r="A478" s="81"/>
      <c r="B478" s="11" t="s">
        <v>452</v>
      </c>
      <c r="C478" s="13" t="s">
        <v>53</v>
      </c>
      <c r="D478" s="12">
        <v>1.8E-3</v>
      </c>
      <c r="E478" s="118"/>
      <c r="F478" s="109"/>
      <c r="G478" s="90"/>
      <c r="H478" s="90"/>
      <c r="I478" s="118"/>
    </row>
    <row r="479" spans="1:9">
      <c r="A479" s="81"/>
      <c r="B479" s="11" t="s">
        <v>453</v>
      </c>
      <c r="C479" s="13" t="s">
        <v>53</v>
      </c>
      <c r="D479" s="12">
        <v>2.3E-3</v>
      </c>
      <c r="E479" s="118"/>
      <c r="F479" s="109"/>
      <c r="G479" s="90"/>
      <c r="H479" s="90"/>
      <c r="I479" s="118"/>
    </row>
    <row r="480" spans="1:9">
      <c r="A480" s="81"/>
      <c r="B480" s="11" t="s">
        <v>454</v>
      </c>
      <c r="C480" s="13" t="s">
        <v>53</v>
      </c>
      <c r="D480" s="12">
        <v>2.7000000000000001E-3</v>
      </c>
      <c r="E480" s="118"/>
      <c r="F480" s="109"/>
      <c r="G480" s="90"/>
      <c r="H480" s="90"/>
      <c r="I480" s="118"/>
    </row>
    <row r="481" spans="1:10">
      <c r="A481" s="81"/>
      <c r="B481" s="11" t="s">
        <v>455</v>
      </c>
      <c r="C481" s="13" t="s">
        <v>53</v>
      </c>
      <c r="D481" s="14">
        <v>3.0000000000000001E-3</v>
      </c>
      <c r="E481" s="118"/>
      <c r="F481" s="109"/>
      <c r="G481" s="90"/>
      <c r="H481" s="90"/>
      <c r="I481" s="118"/>
    </row>
    <row r="482" spans="1:10">
      <c r="A482" s="81"/>
      <c r="B482" s="11" t="s">
        <v>456</v>
      </c>
      <c r="C482" s="13" t="s">
        <v>53</v>
      </c>
      <c r="D482" s="12">
        <v>3.3999999999999998E-3</v>
      </c>
      <c r="E482" s="118"/>
      <c r="F482" s="109"/>
      <c r="G482" s="90"/>
      <c r="H482" s="90"/>
      <c r="I482" s="118"/>
    </row>
    <row r="483" spans="1:10">
      <c r="A483" s="81"/>
      <c r="B483" s="11" t="s">
        <v>457</v>
      </c>
      <c r="C483" s="13" t="s">
        <v>53</v>
      </c>
      <c r="D483" s="12">
        <v>3.7000000000000002E-3</v>
      </c>
      <c r="E483" s="118"/>
      <c r="F483" s="109"/>
      <c r="G483" s="90"/>
      <c r="H483" s="90"/>
      <c r="I483" s="118"/>
    </row>
    <row r="484" spans="1:10">
      <c r="A484" s="81"/>
      <c r="B484" s="113" t="s">
        <v>458</v>
      </c>
      <c r="C484" s="114" t="s">
        <v>53</v>
      </c>
      <c r="D484" s="116">
        <v>4.1000000000000003E-3</v>
      </c>
      <c r="E484" s="118"/>
      <c r="F484" s="109"/>
      <c r="G484" s="90"/>
      <c r="H484" s="90"/>
      <c r="I484" s="118"/>
    </row>
    <row r="485" spans="1:10">
      <c r="A485" s="82"/>
      <c r="B485" s="100"/>
      <c r="C485" s="115"/>
      <c r="D485" s="117"/>
      <c r="E485" s="105"/>
      <c r="F485" s="102"/>
      <c r="G485" s="91"/>
      <c r="H485" s="91"/>
      <c r="I485" s="105"/>
    </row>
    <row r="486" spans="1:10" s="21" customFormat="1">
      <c r="A486" s="80" t="s">
        <v>429</v>
      </c>
      <c r="B486" s="8" t="s">
        <v>459</v>
      </c>
      <c r="C486" s="38" t="s">
        <v>53</v>
      </c>
      <c r="D486" s="8">
        <v>4.4600000000000001E-2</v>
      </c>
      <c r="E486" s="95">
        <f>SUM(D486:D509)</f>
        <v>1.0969999999999998</v>
      </c>
      <c r="F486" s="101">
        <f>E486*391.58</f>
        <v>429.5632599999999</v>
      </c>
      <c r="G486" s="89">
        <f>+F486*$K$1</f>
        <v>50387.770397999986</v>
      </c>
      <c r="H486" s="89">
        <f>G486/2</f>
        <v>25193.885198999993</v>
      </c>
      <c r="I486" s="95">
        <v>5</v>
      </c>
      <c r="J486" s="120"/>
    </row>
    <row r="487" spans="1:10" s="21" customFormat="1">
      <c r="A487" s="81"/>
      <c r="B487" s="11" t="s">
        <v>460</v>
      </c>
      <c r="C487" s="39" t="s">
        <v>53</v>
      </c>
      <c r="D487" s="11">
        <v>4.4699999999999997E-2</v>
      </c>
      <c r="E487" s="103"/>
      <c r="F487" s="109"/>
      <c r="G487" s="90"/>
      <c r="H487" s="90"/>
      <c r="I487" s="103"/>
      <c r="J487" s="120"/>
    </row>
    <row r="488" spans="1:10" s="21" customFormat="1">
      <c r="A488" s="81"/>
      <c r="B488" s="11" t="s">
        <v>461</v>
      </c>
      <c r="C488" s="39" t="s">
        <v>53</v>
      </c>
      <c r="D488" s="11">
        <v>4.4699999999999997E-2</v>
      </c>
      <c r="E488" s="103"/>
      <c r="F488" s="109"/>
      <c r="G488" s="90"/>
      <c r="H488" s="90"/>
      <c r="I488" s="103"/>
      <c r="J488" s="120"/>
    </row>
    <row r="489" spans="1:10" s="21" customFormat="1">
      <c r="A489" s="81"/>
      <c r="B489" s="11" t="s">
        <v>462</v>
      </c>
      <c r="C489" s="39" t="s">
        <v>53</v>
      </c>
      <c r="D489" s="11">
        <v>4.6600000000000003E-2</v>
      </c>
      <c r="E489" s="103"/>
      <c r="F489" s="109"/>
      <c r="G489" s="90"/>
      <c r="H489" s="90"/>
      <c r="I489" s="103"/>
      <c r="J489" s="120"/>
    </row>
    <row r="490" spans="1:10" s="21" customFormat="1">
      <c r="A490" s="81"/>
      <c r="B490" s="11" t="s">
        <v>463</v>
      </c>
      <c r="C490" s="39" t="s">
        <v>53</v>
      </c>
      <c r="D490" s="11">
        <v>7.5499999999999998E-2</v>
      </c>
      <c r="E490" s="103"/>
      <c r="F490" s="109"/>
      <c r="G490" s="90"/>
      <c r="H490" s="90"/>
      <c r="I490" s="103"/>
      <c r="J490" s="120"/>
    </row>
    <row r="491" spans="1:10" s="21" customFormat="1">
      <c r="A491" s="81"/>
      <c r="B491" s="11" t="s">
        <v>464</v>
      </c>
      <c r="C491" s="39" t="s">
        <v>53</v>
      </c>
      <c r="D491" s="11">
        <v>6.2799999999999995E-2</v>
      </c>
      <c r="E491" s="103"/>
      <c r="F491" s="109"/>
      <c r="G491" s="90"/>
      <c r="H491" s="90"/>
      <c r="I491" s="103"/>
      <c r="J491" s="120"/>
    </row>
    <row r="492" spans="1:10" s="21" customFormat="1">
      <c r="A492" s="81"/>
      <c r="B492" s="11" t="s">
        <v>465</v>
      </c>
      <c r="C492" s="39" t="s">
        <v>53</v>
      </c>
      <c r="D492" s="11">
        <v>6.3299999999999995E-2</v>
      </c>
      <c r="E492" s="103"/>
      <c r="F492" s="109"/>
      <c r="G492" s="90"/>
      <c r="H492" s="90"/>
      <c r="I492" s="103"/>
      <c r="J492" s="120"/>
    </row>
    <row r="493" spans="1:10" s="21" customFormat="1">
      <c r="A493" s="81"/>
      <c r="B493" s="11" t="s">
        <v>466</v>
      </c>
      <c r="C493" s="39" t="s">
        <v>53</v>
      </c>
      <c r="D493" s="11">
        <v>6.4500000000000002E-2</v>
      </c>
      <c r="E493" s="103"/>
      <c r="F493" s="109"/>
      <c r="G493" s="90"/>
      <c r="H493" s="90"/>
      <c r="I493" s="103"/>
      <c r="J493" s="120"/>
    </row>
    <row r="494" spans="1:10" s="21" customFormat="1">
      <c r="A494" s="81"/>
      <c r="B494" s="11" t="s">
        <v>467</v>
      </c>
      <c r="C494" s="39" t="s">
        <v>53</v>
      </c>
      <c r="D494" s="11">
        <v>6.5299999999999997E-2</v>
      </c>
      <c r="E494" s="103"/>
      <c r="F494" s="109"/>
      <c r="G494" s="90"/>
      <c r="H494" s="90"/>
      <c r="I494" s="103"/>
      <c r="J494" s="120"/>
    </row>
    <row r="495" spans="1:10" s="21" customFormat="1">
      <c r="A495" s="81"/>
      <c r="B495" s="11" t="s">
        <v>468</v>
      </c>
      <c r="C495" s="39" t="s">
        <v>53</v>
      </c>
      <c r="D495" s="11">
        <v>6.6699999999999995E-2</v>
      </c>
      <c r="E495" s="103"/>
      <c r="F495" s="109"/>
      <c r="G495" s="90"/>
      <c r="H495" s="90"/>
      <c r="I495" s="103"/>
      <c r="J495" s="120"/>
    </row>
    <row r="496" spans="1:10" s="21" customFormat="1">
      <c r="A496" s="81"/>
      <c r="B496" s="11" t="s">
        <v>469</v>
      </c>
      <c r="C496" s="39" t="s">
        <v>53</v>
      </c>
      <c r="D496" s="11">
        <v>1.6999999999999999E-3</v>
      </c>
      <c r="E496" s="103"/>
      <c r="F496" s="109"/>
      <c r="G496" s="90"/>
      <c r="H496" s="90"/>
      <c r="I496" s="103"/>
      <c r="J496" s="120"/>
    </row>
    <row r="497" spans="1:10" s="21" customFormat="1">
      <c r="A497" s="81"/>
      <c r="B497" s="11" t="s">
        <v>470</v>
      </c>
      <c r="C497" s="39" t="s">
        <v>53</v>
      </c>
      <c r="D497" s="11">
        <v>6.5799999999999997E-2</v>
      </c>
      <c r="E497" s="103"/>
      <c r="F497" s="109"/>
      <c r="G497" s="90"/>
      <c r="H497" s="90"/>
      <c r="I497" s="103"/>
      <c r="J497" s="120"/>
    </row>
    <row r="498" spans="1:10" s="21" customFormat="1">
      <c r="A498" s="81"/>
      <c r="B498" s="11" t="s">
        <v>471</v>
      </c>
      <c r="C498" s="39" t="s">
        <v>53</v>
      </c>
      <c r="D498" s="55">
        <v>4.9000000000000002E-2</v>
      </c>
      <c r="E498" s="103"/>
      <c r="F498" s="109"/>
      <c r="G498" s="90"/>
      <c r="H498" s="90"/>
      <c r="I498" s="103"/>
      <c r="J498" s="120"/>
    </row>
    <row r="499" spans="1:10" s="21" customFormat="1">
      <c r="A499" s="81"/>
      <c r="B499" s="11" t="s">
        <v>472</v>
      </c>
      <c r="C499" s="39" t="s">
        <v>53</v>
      </c>
      <c r="D499" s="11">
        <v>4.9500000000000002E-2</v>
      </c>
      <c r="E499" s="103"/>
      <c r="F499" s="109"/>
      <c r="G499" s="90"/>
      <c r="H499" s="90"/>
      <c r="I499" s="103"/>
      <c r="J499" s="120"/>
    </row>
    <row r="500" spans="1:10" s="21" customFormat="1">
      <c r="A500" s="81"/>
      <c r="B500" s="11" t="s">
        <v>473</v>
      </c>
      <c r="C500" s="39" t="s">
        <v>53</v>
      </c>
      <c r="D500" s="55">
        <v>0.05</v>
      </c>
      <c r="E500" s="103"/>
      <c r="F500" s="109"/>
      <c r="G500" s="90"/>
      <c r="H500" s="90"/>
      <c r="I500" s="103"/>
      <c r="J500" s="120"/>
    </row>
    <row r="501" spans="1:10" s="21" customFormat="1">
      <c r="A501" s="81"/>
      <c r="B501" s="11" t="s">
        <v>474</v>
      </c>
      <c r="C501" s="39" t="s">
        <v>53</v>
      </c>
      <c r="D501" s="11">
        <v>4.36E-2</v>
      </c>
      <c r="E501" s="103"/>
      <c r="F501" s="109"/>
      <c r="G501" s="90"/>
      <c r="H501" s="90"/>
      <c r="I501" s="103"/>
      <c r="J501" s="120"/>
    </row>
    <row r="502" spans="1:10" s="21" customFormat="1">
      <c r="A502" s="81"/>
      <c r="B502" s="11" t="s">
        <v>475</v>
      </c>
      <c r="C502" s="39" t="s">
        <v>53</v>
      </c>
      <c r="D502" s="11">
        <v>4.4600000000000001E-2</v>
      </c>
      <c r="E502" s="103"/>
      <c r="F502" s="109"/>
      <c r="G502" s="90"/>
      <c r="H502" s="90"/>
      <c r="I502" s="103"/>
      <c r="J502" s="120"/>
    </row>
    <row r="503" spans="1:10" s="21" customFormat="1">
      <c r="A503" s="81"/>
      <c r="B503" s="11" t="s">
        <v>476</v>
      </c>
      <c r="C503" s="39" t="s">
        <v>53</v>
      </c>
      <c r="D503" s="11">
        <v>4.48E-2</v>
      </c>
      <c r="E503" s="103"/>
      <c r="F503" s="109"/>
      <c r="G503" s="90"/>
      <c r="H503" s="90"/>
      <c r="I503" s="103"/>
      <c r="J503" s="120"/>
    </row>
    <row r="504" spans="1:10" s="21" customFormat="1">
      <c r="A504" s="81"/>
      <c r="B504" s="11" t="s">
        <v>477</v>
      </c>
      <c r="C504" s="39" t="s">
        <v>53</v>
      </c>
      <c r="D504" s="11">
        <v>2.46E-2</v>
      </c>
      <c r="E504" s="103"/>
      <c r="F504" s="109"/>
      <c r="G504" s="90"/>
      <c r="H504" s="90"/>
      <c r="I504" s="103"/>
      <c r="J504" s="120"/>
    </row>
    <row r="505" spans="1:10" s="21" customFormat="1">
      <c r="A505" s="81"/>
      <c r="B505" s="11" t="s">
        <v>478</v>
      </c>
      <c r="C505" s="39" t="s">
        <v>53</v>
      </c>
      <c r="D505" s="11">
        <v>2.6499999999999999E-2</v>
      </c>
      <c r="E505" s="103"/>
      <c r="F505" s="109"/>
      <c r="G505" s="90"/>
      <c r="H505" s="90"/>
      <c r="I505" s="103"/>
      <c r="J505" s="120"/>
    </row>
    <row r="506" spans="1:10" s="21" customFormat="1">
      <c r="A506" s="81"/>
      <c r="B506" s="11" t="s">
        <v>479</v>
      </c>
      <c r="C506" s="39" t="s">
        <v>53</v>
      </c>
      <c r="D506" s="11">
        <v>2.7900000000000001E-2</v>
      </c>
      <c r="E506" s="103"/>
      <c r="F506" s="109"/>
      <c r="G506" s="90"/>
      <c r="H506" s="90"/>
      <c r="I506" s="103"/>
      <c r="J506" s="120"/>
    </row>
    <row r="507" spans="1:10" s="21" customFormat="1">
      <c r="A507" s="81"/>
      <c r="B507" s="11" t="s">
        <v>480</v>
      </c>
      <c r="C507" s="39" t="s">
        <v>53</v>
      </c>
      <c r="D507" s="11">
        <v>1.9099999999999999E-2</v>
      </c>
      <c r="E507" s="103"/>
      <c r="F507" s="109"/>
      <c r="G507" s="90"/>
      <c r="H507" s="90"/>
      <c r="I507" s="103"/>
      <c r="J507" s="120"/>
    </row>
    <row r="508" spans="1:10" s="21" customFormat="1">
      <c r="A508" s="81"/>
      <c r="B508" s="113" t="s">
        <v>481</v>
      </c>
      <c r="C508" s="113" t="s">
        <v>53</v>
      </c>
      <c r="D508" s="121">
        <v>7.1199999999999999E-2</v>
      </c>
      <c r="E508" s="103"/>
      <c r="F508" s="109"/>
      <c r="G508" s="90"/>
      <c r="H508" s="90"/>
      <c r="I508" s="103"/>
      <c r="J508" s="120"/>
    </row>
    <row r="509" spans="1:10" s="21" customFormat="1">
      <c r="A509" s="82"/>
      <c r="B509" s="100"/>
      <c r="C509" s="100"/>
      <c r="D509" s="122"/>
      <c r="E509" s="96"/>
      <c r="F509" s="102"/>
      <c r="G509" s="91"/>
      <c r="H509" s="91"/>
      <c r="I509" s="96"/>
      <c r="J509" s="120"/>
    </row>
    <row r="510" spans="1:10">
      <c r="A510" s="80" t="s">
        <v>429</v>
      </c>
      <c r="B510" s="8" t="s">
        <v>482</v>
      </c>
      <c r="C510" s="10" t="s">
        <v>53</v>
      </c>
      <c r="D510" s="10">
        <v>6.0600000000000001E-2</v>
      </c>
      <c r="E510" s="95">
        <f>SUM(D510:D520)</f>
        <v>0.28010000000000002</v>
      </c>
      <c r="F510" s="101">
        <f>E510*391.58</f>
        <v>109.681558</v>
      </c>
      <c r="G510" s="89">
        <f>+F510*$K$1</f>
        <v>12865.646753399998</v>
      </c>
      <c r="H510" s="89">
        <f>G510/2</f>
        <v>6432.8233766999992</v>
      </c>
      <c r="I510" s="95">
        <v>6</v>
      </c>
    </row>
    <row r="511" spans="1:10">
      <c r="A511" s="81"/>
      <c r="B511" s="11" t="s">
        <v>483</v>
      </c>
      <c r="C511" s="12" t="s">
        <v>53</v>
      </c>
      <c r="D511" s="12">
        <v>5.5999999999999999E-3</v>
      </c>
      <c r="E511" s="103"/>
      <c r="F511" s="109"/>
      <c r="G511" s="90"/>
      <c r="H511" s="90"/>
      <c r="I511" s="103"/>
    </row>
    <row r="512" spans="1:10">
      <c r="A512" s="81"/>
      <c r="B512" s="113" t="s">
        <v>484</v>
      </c>
      <c r="C512" s="114" t="s">
        <v>53</v>
      </c>
      <c r="D512" s="126">
        <v>0.03</v>
      </c>
      <c r="E512" s="103"/>
      <c r="F512" s="109"/>
      <c r="G512" s="90"/>
      <c r="H512" s="90"/>
      <c r="I512" s="103"/>
    </row>
    <row r="513" spans="1:9">
      <c r="A513" s="81"/>
      <c r="B513" s="113"/>
      <c r="C513" s="114"/>
      <c r="D513" s="126"/>
      <c r="E513" s="103"/>
      <c r="F513" s="109"/>
      <c r="G513" s="90"/>
      <c r="H513" s="90"/>
      <c r="I513" s="103"/>
    </row>
    <row r="514" spans="1:9">
      <c r="A514" s="81"/>
      <c r="B514" s="11" t="s">
        <v>485</v>
      </c>
      <c r="C514" s="12" t="s">
        <v>53</v>
      </c>
      <c r="D514" s="12">
        <v>8.8000000000000005E-3</v>
      </c>
      <c r="E514" s="103"/>
      <c r="F514" s="109"/>
      <c r="G514" s="90"/>
      <c r="H514" s="90"/>
      <c r="I514" s="103"/>
    </row>
    <row r="515" spans="1:9">
      <c r="A515" s="81"/>
      <c r="B515" s="113" t="s">
        <v>486</v>
      </c>
      <c r="C515" s="114" t="s">
        <v>53</v>
      </c>
      <c r="D515" s="116">
        <v>4.1999999999999997E-3</v>
      </c>
      <c r="E515" s="103"/>
      <c r="F515" s="109"/>
      <c r="G515" s="90"/>
      <c r="H515" s="90"/>
      <c r="I515" s="103"/>
    </row>
    <row r="516" spans="1:9">
      <c r="A516" s="81"/>
      <c r="B516" s="113"/>
      <c r="C516" s="114"/>
      <c r="D516" s="116"/>
      <c r="E516" s="103"/>
      <c r="F516" s="109"/>
      <c r="G516" s="90"/>
      <c r="H516" s="90"/>
      <c r="I516" s="103"/>
    </row>
    <row r="517" spans="1:9">
      <c r="A517" s="81"/>
      <c r="B517" s="113"/>
      <c r="C517" s="114"/>
      <c r="D517" s="116"/>
      <c r="E517" s="103"/>
      <c r="F517" s="109"/>
      <c r="G517" s="90"/>
      <c r="H517" s="90"/>
      <c r="I517" s="103"/>
    </row>
    <row r="518" spans="1:9">
      <c r="A518" s="81"/>
      <c r="B518" s="11" t="s">
        <v>487</v>
      </c>
      <c r="C518" s="12" t="s">
        <v>53</v>
      </c>
      <c r="D518" s="12">
        <v>4.6600000000000003E-2</v>
      </c>
      <c r="E518" s="103"/>
      <c r="F518" s="109"/>
      <c r="G518" s="90"/>
      <c r="H518" s="90"/>
      <c r="I518" s="103"/>
    </row>
    <row r="519" spans="1:9">
      <c r="A519" s="81"/>
      <c r="B519" s="113" t="s">
        <v>488</v>
      </c>
      <c r="C519" s="114" t="s">
        <v>53</v>
      </c>
      <c r="D519" s="116">
        <v>0.12429999999999999</v>
      </c>
      <c r="E519" s="103"/>
      <c r="F519" s="109"/>
      <c r="G519" s="90"/>
      <c r="H519" s="90"/>
      <c r="I519" s="103"/>
    </row>
    <row r="520" spans="1:9">
      <c r="A520" s="82"/>
      <c r="B520" s="100"/>
      <c r="C520" s="115"/>
      <c r="D520" s="117"/>
      <c r="E520" s="96"/>
      <c r="F520" s="102"/>
      <c r="G520" s="91"/>
      <c r="H520" s="91"/>
      <c r="I520" s="96"/>
    </row>
    <row r="521" spans="1:9">
      <c r="A521" s="106" t="s">
        <v>429</v>
      </c>
      <c r="B521" s="11" t="s">
        <v>489</v>
      </c>
      <c r="C521" s="33" t="s">
        <v>53</v>
      </c>
      <c r="D521" s="12">
        <v>2.4299999999999999E-2</v>
      </c>
      <c r="E521" s="95">
        <f>SUM(D521:D528)</f>
        <v>0.16440000000000002</v>
      </c>
      <c r="F521" s="101">
        <f>E521*391.58</f>
        <v>64.375752000000006</v>
      </c>
      <c r="G521" s="89">
        <f>F521*K1</f>
        <v>7551.2757096000005</v>
      </c>
      <c r="H521" s="89">
        <f>G521/2</f>
        <v>3775.6378548000002</v>
      </c>
      <c r="I521" s="95">
        <v>7</v>
      </c>
    </row>
    <row r="522" spans="1:9">
      <c r="A522" s="107"/>
      <c r="B522" s="11" t="s">
        <v>490</v>
      </c>
      <c r="C522" s="33" t="s">
        <v>53</v>
      </c>
      <c r="D522" s="12">
        <v>4.4200000000000003E-2</v>
      </c>
      <c r="E522" s="103"/>
      <c r="F522" s="109"/>
      <c r="G522" s="90"/>
      <c r="H522" s="90"/>
      <c r="I522" s="103"/>
    </row>
    <row r="523" spans="1:9">
      <c r="A523" s="107"/>
      <c r="B523" s="11" t="s">
        <v>491</v>
      </c>
      <c r="C523" s="33" t="s">
        <v>53</v>
      </c>
      <c r="D523" s="12">
        <v>1E-4</v>
      </c>
      <c r="E523" s="103"/>
      <c r="F523" s="109"/>
      <c r="G523" s="90"/>
      <c r="H523" s="90"/>
      <c r="I523" s="103"/>
    </row>
    <row r="524" spans="1:9">
      <c r="A524" s="107"/>
      <c r="B524" s="11" t="s">
        <v>492</v>
      </c>
      <c r="C524" s="33" t="s">
        <v>53</v>
      </c>
      <c r="D524" s="12">
        <v>3.6799999999999999E-2</v>
      </c>
      <c r="E524" s="103"/>
      <c r="F524" s="109"/>
      <c r="G524" s="90"/>
      <c r="H524" s="90"/>
      <c r="I524" s="103"/>
    </row>
    <row r="525" spans="1:9">
      <c r="A525" s="107"/>
      <c r="B525" s="11" t="s">
        <v>493</v>
      </c>
      <c r="C525" s="33" t="s">
        <v>53</v>
      </c>
      <c r="D525" s="12">
        <v>2.6499999999999999E-2</v>
      </c>
      <c r="E525" s="103"/>
      <c r="F525" s="109"/>
      <c r="G525" s="90"/>
      <c r="H525" s="90"/>
      <c r="I525" s="103"/>
    </row>
    <row r="526" spans="1:9">
      <c r="A526" s="107"/>
      <c r="B526" s="11" t="s">
        <v>494</v>
      </c>
      <c r="C526" s="33" t="s">
        <v>53</v>
      </c>
      <c r="D526" s="12">
        <v>1.54E-2</v>
      </c>
      <c r="E526" s="103"/>
      <c r="F526" s="109"/>
      <c r="G526" s="90"/>
      <c r="H526" s="90"/>
      <c r="I526" s="103"/>
    </row>
    <row r="527" spans="1:9">
      <c r="A527" s="107"/>
      <c r="B527" s="11" t="s">
        <v>495</v>
      </c>
      <c r="C527" s="33" t="s">
        <v>53</v>
      </c>
      <c r="D527" s="12">
        <v>1.4500000000000001E-2</v>
      </c>
      <c r="E527" s="103"/>
      <c r="F527" s="109"/>
      <c r="G527" s="90"/>
      <c r="H527" s="90"/>
      <c r="I527" s="103"/>
    </row>
    <row r="528" spans="1:9">
      <c r="A528" s="108"/>
      <c r="B528" s="56" t="s">
        <v>496</v>
      </c>
      <c r="C528" s="49" t="s">
        <v>53</v>
      </c>
      <c r="D528" s="49">
        <v>2.5999999999999999E-3</v>
      </c>
      <c r="E528" s="96"/>
      <c r="F528" s="102"/>
      <c r="G528" s="91"/>
      <c r="H528" s="91"/>
      <c r="I528" s="96"/>
    </row>
    <row r="529" spans="1:10" s="21" customFormat="1">
      <c r="A529" s="80" t="s">
        <v>429</v>
      </c>
      <c r="B529" s="8" t="s">
        <v>497</v>
      </c>
      <c r="C529" s="8" t="s">
        <v>15</v>
      </c>
      <c r="D529" s="8">
        <v>4.2599999999999999E-2</v>
      </c>
      <c r="E529" s="95">
        <f>SUM(D529:D540)</f>
        <v>0.39200000000000002</v>
      </c>
      <c r="F529" s="101">
        <v>143.12822800000001</v>
      </c>
      <c r="G529" s="89">
        <f>+F529*$K$1</f>
        <v>16788.9411444</v>
      </c>
      <c r="H529" s="89">
        <f>G529/2</f>
        <v>8394.4705721999999</v>
      </c>
      <c r="I529" s="95">
        <v>8</v>
      </c>
      <c r="J529" s="120"/>
    </row>
    <row r="530" spans="1:10" s="21" customFormat="1">
      <c r="A530" s="81"/>
      <c r="B530" s="11" t="s">
        <v>498</v>
      </c>
      <c r="C530" s="11" t="s">
        <v>15</v>
      </c>
      <c r="D530" s="11">
        <v>5.5999999999999999E-3</v>
      </c>
      <c r="E530" s="103"/>
      <c r="F530" s="109"/>
      <c r="G530" s="90"/>
      <c r="H530" s="90"/>
      <c r="I530" s="103"/>
      <c r="J530" s="120"/>
    </row>
    <row r="531" spans="1:10" s="21" customFormat="1">
      <c r="A531" s="81"/>
      <c r="B531" s="11" t="s">
        <v>499</v>
      </c>
      <c r="C531" s="11" t="s">
        <v>15</v>
      </c>
      <c r="D531" s="11">
        <v>6.5299999999999997E-2</v>
      </c>
      <c r="E531" s="103"/>
      <c r="F531" s="109"/>
      <c r="G531" s="90"/>
      <c r="H531" s="90"/>
      <c r="I531" s="103"/>
      <c r="J531" s="120"/>
    </row>
    <row r="532" spans="1:10" s="21" customFormat="1">
      <c r="A532" s="81"/>
      <c r="B532" s="11" t="s">
        <v>500</v>
      </c>
      <c r="C532" s="11" t="s">
        <v>15</v>
      </c>
      <c r="D532" s="11">
        <v>6.5600000000000006E-2</v>
      </c>
      <c r="E532" s="103"/>
      <c r="F532" s="109"/>
      <c r="G532" s="90"/>
      <c r="H532" s="90"/>
      <c r="I532" s="103"/>
      <c r="J532" s="120"/>
    </row>
    <row r="533" spans="1:10" s="21" customFormat="1">
      <c r="A533" s="81"/>
      <c r="B533" s="11" t="s">
        <v>501</v>
      </c>
      <c r="C533" s="11" t="s">
        <v>15</v>
      </c>
      <c r="D533" s="11">
        <v>2.1899999999999999E-2</v>
      </c>
      <c r="E533" s="103"/>
      <c r="F533" s="109"/>
      <c r="G533" s="90"/>
      <c r="H533" s="90"/>
      <c r="I533" s="103"/>
      <c r="J533" s="120"/>
    </row>
    <row r="534" spans="1:10" s="21" customFormat="1">
      <c r="A534" s="81"/>
      <c r="B534" s="11" t="s">
        <v>502</v>
      </c>
      <c r="C534" s="11" t="s">
        <v>15</v>
      </c>
      <c r="D534" s="11">
        <v>4.3799999999999999E-2</v>
      </c>
      <c r="E534" s="103"/>
      <c r="F534" s="109"/>
      <c r="G534" s="90"/>
      <c r="H534" s="90"/>
      <c r="I534" s="103"/>
      <c r="J534" s="120"/>
    </row>
    <row r="535" spans="1:10" s="21" customFormat="1">
      <c r="A535" s="81"/>
      <c r="B535" s="113" t="s">
        <v>503</v>
      </c>
      <c r="C535" s="113" t="s">
        <v>15</v>
      </c>
      <c r="D535" s="121">
        <v>4.9500000000000002E-2</v>
      </c>
      <c r="E535" s="103"/>
      <c r="F535" s="109"/>
      <c r="G535" s="90"/>
      <c r="H535" s="90"/>
      <c r="I535" s="103"/>
      <c r="J535" s="120"/>
    </row>
    <row r="536" spans="1:10" s="21" customFormat="1">
      <c r="A536" s="81"/>
      <c r="B536" s="113"/>
      <c r="C536" s="113"/>
      <c r="D536" s="121"/>
      <c r="E536" s="103"/>
      <c r="F536" s="109"/>
      <c r="G536" s="90"/>
      <c r="H536" s="90"/>
      <c r="I536" s="103"/>
      <c r="J536" s="120"/>
    </row>
    <row r="537" spans="1:10" s="21" customFormat="1">
      <c r="A537" s="81"/>
      <c r="B537" s="11" t="s">
        <v>504</v>
      </c>
      <c r="C537" s="11" t="s">
        <v>53</v>
      </c>
      <c r="D537" s="11">
        <v>3.6299999999999999E-2</v>
      </c>
      <c r="E537" s="103"/>
      <c r="F537" s="109"/>
      <c r="G537" s="90"/>
      <c r="H537" s="90"/>
      <c r="I537" s="103"/>
      <c r="J537" s="120"/>
    </row>
    <row r="538" spans="1:10" s="21" customFormat="1">
      <c r="A538" s="81"/>
      <c r="B538" s="113" t="s">
        <v>505</v>
      </c>
      <c r="C538" s="113" t="s">
        <v>53</v>
      </c>
      <c r="D538" s="121">
        <v>6.1400000000000003E-2</v>
      </c>
      <c r="E538" s="103"/>
      <c r="F538" s="109"/>
      <c r="G538" s="90"/>
      <c r="H538" s="90"/>
      <c r="I538" s="103"/>
      <c r="J538" s="120"/>
    </row>
    <row r="539" spans="1:10" s="21" customFormat="1">
      <c r="A539" s="81"/>
      <c r="B539" s="113"/>
      <c r="C539" s="113"/>
      <c r="D539" s="121"/>
      <c r="E539" s="103"/>
      <c r="F539" s="109"/>
      <c r="G539" s="90"/>
      <c r="H539" s="90"/>
      <c r="I539" s="103"/>
      <c r="J539" s="120"/>
    </row>
    <row r="540" spans="1:10" s="21" customFormat="1">
      <c r="A540" s="82"/>
      <c r="B540" s="100"/>
      <c r="C540" s="100"/>
      <c r="D540" s="122"/>
      <c r="E540" s="96"/>
      <c r="F540" s="102"/>
      <c r="G540" s="91"/>
      <c r="H540" s="91"/>
      <c r="I540" s="96"/>
      <c r="J540" s="120"/>
    </row>
    <row r="541" spans="1:10" s="21" customFormat="1">
      <c r="A541" s="80" t="s">
        <v>429</v>
      </c>
      <c r="B541" s="8" t="s">
        <v>506</v>
      </c>
      <c r="C541" s="38" t="s">
        <v>53</v>
      </c>
      <c r="D541" s="8">
        <v>1.6999999999999999E-3</v>
      </c>
      <c r="E541" s="95">
        <f>SUM(D541:D555)</f>
        <v>0.51490000000000002</v>
      </c>
      <c r="F541" s="101">
        <f>E541*391.58</f>
        <v>201.62454199999999</v>
      </c>
      <c r="G541" s="89">
        <f>+F541*$K$1</f>
        <v>23650.558776599999</v>
      </c>
      <c r="H541" s="89">
        <f>G541/2</f>
        <v>11825.279388299999</v>
      </c>
      <c r="I541" s="95">
        <v>9</v>
      </c>
      <c r="J541" s="120"/>
    </row>
    <row r="542" spans="1:10" s="21" customFormat="1">
      <c r="A542" s="81"/>
      <c r="B542" s="11" t="s">
        <v>507</v>
      </c>
      <c r="C542" s="39" t="s">
        <v>53</v>
      </c>
      <c r="D542" s="11">
        <v>5.8700000000000002E-2</v>
      </c>
      <c r="E542" s="103"/>
      <c r="F542" s="109"/>
      <c r="G542" s="90"/>
      <c r="H542" s="90"/>
      <c r="I542" s="103"/>
      <c r="J542" s="120"/>
    </row>
    <row r="543" spans="1:10" s="21" customFormat="1">
      <c r="A543" s="81"/>
      <c r="B543" s="11" t="s">
        <v>508</v>
      </c>
      <c r="C543" s="39" t="s">
        <v>53</v>
      </c>
      <c r="D543" s="11">
        <v>7.1900000000000006E-2</v>
      </c>
      <c r="E543" s="103"/>
      <c r="F543" s="109"/>
      <c r="G543" s="90"/>
      <c r="H543" s="90"/>
      <c r="I543" s="103"/>
      <c r="J543" s="120"/>
    </row>
    <row r="544" spans="1:10" s="21" customFormat="1">
      <c r="A544" s="81"/>
      <c r="B544" s="11" t="s">
        <v>509</v>
      </c>
      <c r="C544" s="39" t="s">
        <v>53</v>
      </c>
      <c r="D544" s="11">
        <v>2.52E-2</v>
      </c>
      <c r="E544" s="103"/>
      <c r="F544" s="109"/>
      <c r="G544" s="90"/>
      <c r="H544" s="90"/>
      <c r="I544" s="103"/>
      <c r="J544" s="120"/>
    </row>
    <row r="545" spans="1:10" s="21" customFormat="1">
      <c r="A545" s="81"/>
      <c r="B545" s="11" t="s">
        <v>510</v>
      </c>
      <c r="C545" s="39" t="s">
        <v>53</v>
      </c>
      <c r="D545" s="11">
        <v>9.4299999999999995E-2</v>
      </c>
      <c r="E545" s="103"/>
      <c r="F545" s="109"/>
      <c r="G545" s="90"/>
      <c r="H545" s="90"/>
      <c r="I545" s="103"/>
      <c r="J545" s="120"/>
    </row>
    <row r="546" spans="1:10" s="21" customFormat="1">
      <c r="A546" s="81"/>
      <c r="B546" s="11" t="s">
        <v>511</v>
      </c>
      <c r="C546" s="39" t="s">
        <v>53</v>
      </c>
      <c r="D546" s="11">
        <v>9.1200000000000003E-2</v>
      </c>
      <c r="E546" s="103"/>
      <c r="F546" s="109"/>
      <c r="G546" s="90"/>
      <c r="H546" s="90"/>
      <c r="I546" s="103"/>
      <c r="J546" s="120"/>
    </row>
    <row r="547" spans="1:10" s="21" customFormat="1">
      <c r="A547" s="81"/>
      <c r="B547" s="11" t="s">
        <v>512</v>
      </c>
      <c r="C547" s="39" t="s">
        <v>53</v>
      </c>
      <c r="D547" s="11">
        <v>1.01E-2</v>
      </c>
      <c r="E547" s="103"/>
      <c r="F547" s="109"/>
      <c r="G547" s="90"/>
      <c r="H547" s="90"/>
      <c r="I547" s="103"/>
      <c r="J547" s="120"/>
    </row>
    <row r="548" spans="1:10" s="21" customFormat="1">
      <c r="A548" s="81"/>
      <c r="B548" s="11" t="s">
        <v>513</v>
      </c>
      <c r="C548" s="39" t="s">
        <v>53</v>
      </c>
      <c r="D548" s="11">
        <v>1.7399999999999999E-2</v>
      </c>
      <c r="E548" s="103"/>
      <c r="F548" s="109"/>
      <c r="G548" s="90"/>
      <c r="H548" s="90"/>
      <c r="I548" s="103"/>
      <c r="J548" s="120"/>
    </row>
    <row r="549" spans="1:10" s="21" customFormat="1">
      <c r="A549" s="81"/>
      <c r="B549" s="11" t="s">
        <v>514</v>
      </c>
      <c r="C549" s="39" t="s">
        <v>53</v>
      </c>
      <c r="D549" s="11">
        <v>5.3400000000000003E-2</v>
      </c>
      <c r="E549" s="103"/>
      <c r="F549" s="109"/>
      <c r="G549" s="90"/>
      <c r="H549" s="90"/>
      <c r="I549" s="103"/>
      <c r="J549" s="120"/>
    </row>
    <row r="550" spans="1:10" s="21" customFormat="1">
      <c r="A550" s="81"/>
      <c r="B550" s="11" t="s">
        <v>515</v>
      </c>
      <c r="C550" s="39" t="s">
        <v>53</v>
      </c>
      <c r="D550" s="11">
        <v>3.6900000000000002E-2</v>
      </c>
      <c r="E550" s="103"/>
      <c r="F550" s="109"/>
      <c r="G550" s="90"/>
      <c r="H550" s="90"/>
      <c r="I550" s="103"/>
      <c r="J550" s="120"/>
    </row>
    <row r="551" spans="1:10" s="21" customFormat="1">
      <c r="A551" s="81"/>
      <c r="B551" s="11" t="s">
        <v>516</v>
      </c>
      <c r="C551" s="39" t="s">
        <v>53</v>
      </c>
      <c r="D551" s="11">
        <v>9.7999999999999997E-3</v>
      </c>
      <c r="E551" s="103"/>
      <c r="F551" s="109"/>
      <c r="G551" s="90"/>
      <c r="H551" s="90"/>
      <c r="I551" s="103"/>
      <c r="J551" s="120"/>
    </row>
    <row r="552" spans="1:10" s="21" customFormat="1">
      <c r="A552" s="81"/>
      <c r="B552" s="11" t="s">
        <v>517</v>
      </c>
      <c r="C552" s="39" t="s">
        <v>53</v>
      </c>
      <c r="D552" s="11">
        <v>1.54E-2</v>
      </c>
      <c r="E552" s="103"/>
      <c r="F552" s="109"/>
      <c r="G552" s="90"/>
      <c r="H552" s="90"/>
      <c r="I552" s="103"/>
      <c r="J552" s="120"/>
    </row>
    <row r="553" spans="1:10" s="21" customFormat="1">
      <c r="A553" s="81"/>
      <c r="B553" s="11" t="s">
        <v>518</v>
      </c>
      <c r="C553" s="39" t="s">
        <v>53</v>
      </c>
      <c r="D553" s="11">
        <v>2.4400000000000002E-2</v>
      </c>
      <c r="E553" s="103"/>
      <c r="F553" s="109"/>
      <c r="G553" s="90"/>
      <c r="H553" s="90"/>
      <c r="I553" s="103"/>
      <c r="J553" s="120"/>
    </row>
    <row r="554" spans="1:10" s="21" customFormat="1">
      <c r="A554" s="81"/>
      <c r="B554" s="113" t="s">
        <v>519</v>
      </c>
      <c r="C554" s="113" t="s">
        <v>53</v>
      </c>
      <c r="D554" s="121">
        <v>4.4999999999999997E-3</v>
      </c>
      <c r="E554" s="103"/>
      <c r="F554" s="109"/>
      <c r="G554" s="90"/>
      <c r="H554" s="90"/>
      <c r="I554" s="103"/>
      <c r="J554" s="120"/>
    </row>
    <row r="555" spans="1:10" s="21" customFormat="1">
      <c r="A555" s="82"/>
      <c r="B555" s="100"/>
      <c r="C555" s="100"/>
      <c r="D555" s="122"/>
      <c r="E555" s="96"/>
      <c r="F555" s="102"/>
      <c r="G555" s="91"/>
      <c r="H555" s="91"/>
      <c r="I555" s="96"/>
      <c r="J555" s="120"/>
    </row>
    <row r="556" spans="1:10">
      <c r="A556" s="80" t="s">
        <v>429</v>
      </c>
      <c r="B556" s="8" t="s">
        <v>520</v>
      </c>
      <c r="C556" s="9" t="s">
        <v>53</v>
      </c>
      <c r="D556" s="10">
        <v>5.2900000000000003E-2</v>
      </c>
      <c r="E556" s="104">
        <f>SUM(D556:D557)</f>
        <v>0.1181</v>
      </c>
      <c r="F556" s="101">
        <f>E556*391.58</f>
        <v>46.245597999999994</v>
      </c>
      <c r="G556" s="89">
        <f>F556*K1</f>
        <v>5424.6086453999987</v>
      </c>
      <c r="H556" s="89">
        <f>G556/2</f>
        <v>2712.3043226999994</v>
      </c>
      <c r="I556" s="104">
        <v>10</v>
      </c>
    </row>
    <row r="557" spans="1:10">
      <c r="A557" s="82"/>
      <c r="B557" s="61" t="s">
        <v>521</v>
      </c>
      <c r="C557" s="58" t="s">
        <v>53</v>
      </c>
      <c r="D557" s="58">
        <v>6.5199999999999994E-2</v>
      </c>
      <c r="E557" s="105"/>
      <c r="F557" s="102"/>
      <c r="G557" s="91"/>
      <c r="H557" s="91"/>
      <c r="I557" s="105"/>
    </row>
    <row r="558" spans="1:10">
      <c r="A558" s="17" t="s">
        <v>429</v>
      </c>
      <c r="B558" s="11" t="s">
        <v>522</v>
      </c>
      <c r="C558" t="s">
        <v>53</v>
      </c>
      <c r="D558" s="12">
        <v>0.17730000000000001</v>
      </c>
      <c r="E558" s="46">
        <f t="shared" ref="E558:E564" si="28">D558</f>
        <v>0.17730000000000001</v>
      </c>
      <c r="F558" s="40">
        <f>E558*391.58</f>
        <v>69.427133999999995</v>
      </c>
      <c r="G558" s="44">
        <f t="shared" ref="G558:G565" si="29">+F558*$K$1</f>
        <v>8143.8028181999989</v>
      </c>
      <c r="H558" s="43">
        <f t="shared" ref="H558:H565" si="30">G558/2</f>
        <v>4071.9014090999995</v>
      </c>
      <c r="I558" s="46">
        <v>11</v>
      </c>
    </row>
    <row r="559" spans="1:10" s="21" customFormat="1">
      <c r="A559" s="5" t="s">
        <v>429</v>
      </c>
      <c r="B559" s="3" t="s">
        <v>523</v>
      </c>
      <c r="C559" s="53" t="s">
        <v>15</v>
      </c>
      <c r="D559" s="3">
        <v>0.16259999999999999</v>
      </c>
      <c r="E559" s="20">
        <f t="shared" si="28"/>
        <v>0.16259999999999999</v>
      </c>
      <c r="F559" s="6">
        <f>E559*356.34</f>
        <v>57.940883999999997</v>
      </c>
      <c r="G559" s="7">
        <f t="shared" si="29"/>
        <v>6796.4656931999998</v>
      </c>
      <c r="H559" s="7">
        <f t="shared" si="30"/>
        <v>3398.2328465999999</v>
      </c>
      <c r="I559" s="20">
        <v>12</v>
      </c>
      <c r="J559" s="39"/>
    </row>
    <row r="560" spans="1:10">
      <c r="A560" s="17" t="s">
        <v>429</v>
      </c>
      <c r="B560" s="11" t="s">
        <v>524</v>
      </c>
      <c r="C560" t="s">
        <v>15</v>
      </c>
      <c r="D560" s="12">
        <v>0.73619999999999997</v>
      </c>
      <c r="E560" s="46">
        <f t="shared" si="28"/>
        <v>0.73619999999999997</v>
      </c>
      <c r="F560" s="40">
        <f>E560*356.34</f>
        <v>262.33750799999996</v>
      </c>
      <c r="G560" s="7">
        <f t="shared" si="29"/>
        <v>30772.189688399994</v>
      </c>
      <c r="H560" s="43">
        <f t="shared" si="30"/>
        <v>15386.094844199997</v>
      </c>
      <c r="I560" s="46">
        <v>13</v>
      </c>
    </row>
    <row r="561" spans="1:10">
      <c r="A561" s="5" t="s">
        <v>429</v>
      </c>
      <c r="B561" s="3" t="s">
        <v>525</v>
      </c>
      <c r="C561" s="2" t="s">
        <v>53</v>
      </c>
      <c r="D561" s="1">
        <v>0.1759</v>
      </c>
      <c r="E561" s="4">
        <f t="shared" si="28"/>
        <v>0.1759</v>
      </c>
      <c r="F561" s="6">
        <f>E561*391.58</f>
        <v>68.878922000000003</v>
      </c>
      <c r="G561" s="7">
        <f t="shared" si="29"/>
        <v>8079.4975506000001</v>
      </c>
      <c r="H561" s="7">
        <f t="shared" si="30"/>
        <v>4039.7487753</v>
      </c>
      <c r="I561" s="4">
        <v>14</v>
      </c>
    </row>
    <row r="562" spans="1:10">
      <c r="A562" s="5" t="s">
        <v>429</v>
      </c>
      <c r="B562" s="3" t="s">
        <v>526</v>
      </c>
      <c r="C562" s="2" t="s">
        <v>53</v>
      </c>
      <c r="D562" s="1">
        <v>2.47E-2</v>
      </c>
      <c r="E562" s="4">
        <f t="shared" si="28"/>
        <v>2.47E-2</v>
      </c>
      <c r="F562" s="6">
        <f>E562*391.58</f>
        <v>9.6720259999999989</v>
      </c>
      <c r="G562" s="7">
        <f t="shared" si="29"/>
        <v>1134.5286497999998</v>
      </c>
      <c r="H562" s="7">
        <f t="shared" si="30"/>
        <v>567.26432489999991</v>
      </c>
      <c r="I562" s="4">
        <v>15</v>
      </c>
    </row>
    <row r="563" spans="1:10">
      <c r="A563" s="17" t="s">
        <v>429</v>
      </c>
      <c r="B563" s="11" t="s">
        <v>527</v>
      </c>
      <c r="C563" t="s">
        <v>53</v>
      </c>
      <c r="D563" s="12">
        <v>2.0299999999999999E-2</v>
      </c>
      <c r="E563" s="46">
        <f t="shared" si="28"/>
        <v>2.0299999999999999E-2</v>
      </c>
      <c r="F563" s="40">
        <f>E563*391.58</f>
        <v>7.9490739999999995</v>
      </c>
      <c r="G563" s="52">
        <f t="shared" si="29"/>
        <v>932.42638019999993</v>
      </c>
      <c r="H563" s="43">
        <f t="shared" si="30"/>
        <v>466.21319009999996</v>
      </c>
      <c r="I563" s="46">
        <v>16</v>
      </c>
    </row>
    <row r="564" spans="1:10">
      <c r="A564" s="5" t="s">
        <v>429</v>
      </c>
      <c r="B564" s="3" t="s">
        <v>528</v>
      </c>
      <c r="C564" s="2" t="s">
        <v>8</v>
      </c>
      <c r="D564" s="1">
        <v>0.33139999999999997</v>
      </c>
      <c r="E564" s="4">
        <f t="shared" si="28"/>
        <v>0.33139999999999997</v>
      </c>
      <c r="F564" s="6">
        <f>E564*281.94</f>
        <v>93.434915999999987</v>
      </c>
      <c r="G564" s="7">
        <f t="shared" si="29"/>
        <v>10959.915646799998</v>
      </c>
      <c r="H564" s="7">
        <f t="shared" si="30"/>
        <v>5479.9578233999991</v>
      </c>
      <c r="I564" s="4">
        <v>17</v>
      </c>
    </row>
    <row r="565" spans="1:10">
      <c r="A565" s="80" t="s">
        <v>429</v>
      </c>
      <c r="B565" s="8" t="s">
        <v>529</v>
      </c>
      <c r="C565" s="9" t="s">
        <v>53</v>
      </c>
      <c r="D565" s="10">
        <v>0.21970000000000001</v>
      </c>
      <c r="E565" s="104">
        <f>SUM(D565:D568)</f>
        <v>0.57230000000000003</v>
      </c>
      <c r="F565" s="101">
        <f>E565*391.58</f>
        <v>224.10123400000001</v>
      </c>
      <c r="G565" s="89">
        <f t="shared" si="29"/>
        <v>26287.074748200001</v>
      </c>
      <c r="H565" s="89">
        <f t="shared" si="30"/>
        <v>13143.5373741</v>
      </c>
      <c r="I565" s="104">
        <v>18</v>
      </c>
    </row>
    <row r="566" spans="1:10">
      <c r="A566" s="81"/>
      <c r="B566" s="11" t="s">
        <v>530</v>
      </c>
      <c r="C566" s="13" t="s">
        <v>53</v>
      </c>
      <c r="D566" s="12">
        <v>9.5899999999999999E-2</v>
      </c>
      <c r="E566" s="118"/>
      <c r="F566" s="109"/>
      <c r="G566" s="90"/>
      <c r="H566" s="90"/>
      <c r="I566" s="118"/>
    </row>
    <row r="567" spans="1:10">
      <c r="A567" s="81"/>
      <c r="B567" s="113" t="s">
        <v>531</v>
      </c>
      <c r="C567" s="114" t="s">
        <v>53</v>
      </c>
      <c r="D567" s="116">
        <v>0.25669999999999998</v>
      </c>
      <c r="E567" s="118"/>
      <c r="F567" s="109"/>
      <c r="G567" s="90"/>
      <c r="H567" s="90"/>
      <c r="I567" s="118"/>
    </row>
    <row r="568" spans="1:10">
      <c r="A568" s="82"/>
      <c r="B568" s="100"/>
      <c r="C568" s="115"/>
      <c r="D568" s="117"/>
      <c r="E568" s="105"/>
      <c r="F568" s="102"/>
      <c r="G568" s="91"/>
      <c r="H568" s="91"/>
      <c r="I568" s="105"/>
    </row>
    <row r="569" spans="1:10">
      <c r="A569" s="17" t="s">
        <v>429</v>
      </c>
      <c r="B569" s="11" t="s">
        <v>532</v>
      </c>
      <c r="C569" t="s">
        <v>53</v>
      </c>
      <c r="D569" s="12">
        <v>8.0100000000000005E-2</v>
      </c>
      <c r="E569" s="46">
        <f>D569</f>
        <v>8.0100000000000005E-2</v>
      </c>
      <c r="F569" s="40">
        <f>E569*391.58</f>
        <v>31.365558</v>
      </c>
      <c r="G569" s="7">
        <f>+F569*$K$1</f>
        <v>3679.1799533999997</v>
      </c>
      <c r="H569" s="43">
        <f>G569/2</f>
        <v>1839.5899766999999</v>
      </c>
      <c r="I569" s="46">
        <v>19</v>
      </c>
    </row>
    <row r="570" spans="1:10">
      <c r="A570" s="80" t="s">
        <v>429</v>
      </c>
      <c r="B570" s="8" t="s">
        <v>533</v>
      </c>
      <c r="C570" s="9" t="s">
        <v>15</v>
      </c>
      <c r="D570" s="10">
        <v>0.13550000000000001</v>
      </c>
      <c r="E570" s="104">
        <f>SUM(D570:D572)</f>
        <v>0.224</v>
      </c>
      <c r="F570" s="101">
        <v>64.052115000000001</v>
      </c>
      <c r="G570" s="89">
        <f>+F570*$K$1</f>
        <v>7513.3130894999995</v>
      </c>
      <c r="H570" s="89">
        <f>G570/2</f>
        <v>3756.6565447499997</v>
      </c>
      <c r="I570" s="104">
        <v>20</v>
      </c>
    </row>
    <row r="571" spans="1:10">
      <c r="A571" s="81"/>
      <c r="B571" s="113" t="s">
        <v>534</v>
      </c>
      <c r="C571" s="114" t="s">
        <v>411</v>
      </c>
      <c r="D571" s="116">
        <v>8.8499999999999995E-2</v>
      </c>
      <c r="E571" s="118"/>
      <c r="F571" s="109"/>
      <c r="G571" s="90"/>
      <c r="H571" s="90"/>
      <c r="I571" s="118"/>
    </row>
    <row r="572" spans="1:10">
      <c r="A572" s="82"/>
      <c r="B572" s="100"/>
      <c r="C572" s="115"/>
      <c r="D572" s="117"/>
      <c r="E572" s="105"/>
      <c r="F572" s="102"/>
      <c r="G572" s="91"/>
      <c r="H572" s="91"/>
      <c r="I572" s="105"/>
    </row>
    <row r="573" spans="1:10">
      <c r="A573" s="17" t="s">
        <v>429</v>
      </c>
      <c r="B573" s="11" t="s">
        <v>535</v>
      </c>
      <c r="C573" t="s">
        <v>53</v>
      </c>
      <c r="D573" s="12">
        <v>0.35730000000000001</v>
      </c>
      <c r="E573" s="46">
        <f>D573</f>
        <v>0.35730000000000001</v>
      </c>
      <c r="F573" s="40">
        <f t="shared" ref="F573:F578" si="31">E573*391.58</f>
        <v>139.91153399999999</v>
      </c>
      <c r="G573" s="7">
        <f t="shared" ref="G573:G578" si="32">+F573*$K$1</f>
        <v>16411.622938199998</v>
      </c>
      <c r="H573" s="43">
        <f t="shared" ref="H573:H578" si="33">G573/2</f>
        <v>8205.8114690999992</v>
      </c>
      <c r="I573" s="46">
        <v>21</v>
      </c>
    </row>
    <row r="574" spans="1:10" s="21" customFormat="1">
      <c r="A574" s="5" t="s">
        <v>429</v>
      </c>
      <c r="B574" s="3" t="s">
        <v>536</v>
      </c>
      <c r="C574" s="53" t="s">
        <v>53</v>
      </c>
      <c r="D574" s="3">
        <v>1.3255999999999999</v>
      </c>
      <c r="E574" s="20">
        <f>D574</f>
        <v>1.3255999999999999</v>
      </c>
      <c r="F574" s="6">
        <f t="shared" si="31"/>
        <v>519.07844799999998</v>
      </c>
      <c r="G574" s="7">
        <f t="shared" si="32"/>
        <v>60887.901950399995</v>
      </c>
      <c r="H574" s="7">
        <f t="shared" si="33"/>
        <v>30443.950975199998</v>
      </c>
      <c r="I574" s="20">
        <v>22</v>
      </c>
      <c r="J574" s="39"/>
    </row>
    <row r="575" spans="1:10">
      <c r="A575" s="17" t="s">
        <v>429</v>
      </c>
      <c r="B575" s="11" t="s">
        <v>537</v>
      </c>
      <c r="C575" t="s">
        <v>53</v>
      </c>
      <c r="D575" s="12">
        <v>0.1036</v>
      </c>
      <c r="E575" s="46">
        <f>D575</f>
        <v>0.1036</v>
      </c>
      <c r="F575" s="40">
        <f t="shared" si="31"/>
        <v>40.567687999999997</v>
      </c>
      <c r="G575" s="7">
        <f t="shared" si="32"/>
        <v>4758.5898023999998</v>
      </c>
      <c r="H575" s="43">
        <f t="shared" si="33"/>
        <v>2379.2949011999999</v>
      </c>
      <c r="I575" s="46">
        <v>23</v>
      </c>
    </row>
    <row r="576" spans="1:10">
      <c r="A576" s="5" t="s">
        <v>429</v>
      </c>
      <c r="B576" s="3" t="s">
        <v>538</v>
      </c>
      <c r="C576" s="2" t="s">
        <v>53</v>
      </c>
      <c r="D576" s="1">
        <v>0.40079999999999999</v>
      </c>
      <c r="E576" s="4">
        <f>D576</f>
        <v>0.40079999999999999</v>
      </c>
      <c r="F576" s="6">
        <f t="shared" si="31"/>
        <v>156.94526399999998</v>
      </c>
      <c r="G576" s="7">
        <f t="shared" si="32"/>
        <v>18409.679467199996</v>
      </c>
      <c r="H576" s="7">
        <f t="shared" si="33"/>
        <v>9204.839733599998</v>
      </c>
      <c r="I576" s="4">
        <v>24</v>
      </c>
    </row>
    <row r="577" spans="1:9">
      <c r="A577" s="17" t="s">
        <v>429</v>
      </c>
      <c r="B577" s="11" t="s">
        <v>539</v>
      </c>
      <c r="C577" t="s">
        <v>53</v>
      </c>
      <c r="D577" s="12">
        <v>0.1085</v>
      </c>
      <c r="E577" s="46">
        <f>D577</f>
        <v>0.1085</v>
      </c>
      <c r="F577" s="40">
        <f t="shared" si="31"/>
        <v>42.486429999999999</v>
      </c>
      <c r="G577" s="7">
        <f t="shared" si="32"/>
        <v>4983.6582389999994</v>
      </c>
      <c r="H577" s="43">
        <f t="shared" si="33"/>
        <v>2491.8291194999997</v>
      </c>
      <c r="I577" s="46">
        <v>25</v>
      </c>
    </row>
    <row r="578" spans="1:9">
      <c r="A578" s="80" t="s">
        <v>429</v>
      </c>
      <c r="B578" s="8" t="s">
        <v>540</v>
      </c>
      <c r="C578" s="9" t="s">
        <v>53</v>
      </c>
      <c r="D578" s="18">
        <v>0.20599999999999999</v>
      </c>
      <c r="E578" s="119">
        <f>SUM(D578:D583)</f>
        <v>0.39810000000000001</v>
      </c>
      <c r="F578" s="101">
        <f t="shared" si="31"/>
        <v>155.88799800000001</v>
      </c>
      <c r="G578" s="89">
        <f t="shared" si="32"/>
        <v>18285.662165400001</v>
      </c>
      <c r="H578" s="89">
        <f t="shared" si="33"/>
        <v>9142.8310827000005</v>
      </c>
      <c r="I578" s="104">
        <v>26</v>
      </c>
    </row>
    <row r="579" spans="1:9">
      <c r="A579" s="81"/>
      <c r="B579" s="11" t="s">
        <v>541</v>
      </c>
      <c r="C579" s="13" t="s">
        <v>53</v>
      </c>
      <c r="D579" s="12">
        <v>1.1900000000000001E-2</v>
      </c>
      <c r="E579" s="118"/>
      <c r="F579" s="109"/>
      <c r="G579" s="90"/>
      <c r="H579" s="90"/>
      <c r="I579" s="118"/>
    </row>
    <row r="580" spans="1:9">
      <c r="A580" s="81"/>
      <c r="B580" s="11" t="s">
        <v>542</v>
      </c>
      <c r="C580" s="13" t="s">
        <v>53</v>
      </c>
      <c r="D580" s="12">
        <v>2.81E-2</v>
      </c>
      <c r="E580" s="118"/>
      <c r="F580" s="109"/>
      <c r="G580" s="90"/>
      <c r="H580" s="90"/>
      <c r="I580" s="118"/>
    </row>
    <row r="581" spans="1:9">
      <c r="A581" s="81"/>
      <c r="B581" s="11" t="s">
        <v>543</v>
      </c>
      <c r="C581" s="13" t="s">
        <v>53</v>
      </c>
      <c r="D581" s="12">
        <v>0.14580000000000001</v>
      </c>
      <c r="E581" s="118"/>
      <c r="F581" s="109"/>
      <c r="G581" s="90"/>
      <c r="H581" s="90"/>
      <c r="I581" s="118"/>
    </row>
    <row r="582" spans="1:9">
      <c r="A582" s="81"/>
      <c r="B582" s="113" t="s">
        <v>544</v>
      </c>
      <c r="C582" s="114" t="s">
        <v>53</v>
      </c>
      <c r="D582" s="116">
        <v>6.3E-3</v>
      </c>
      <c r="E582" s="118"/>
      <c r="F582" s="109"/>
      <c r="G582" s="90"/>
      <c r="H582" s="90"/>
      <c r="I582" s="118"/>
    </row>
    <row r="583" spans="1:9">
      <c r="A583" s="82"/>
      <c r="B583" s="100"/>
      <c r="C583" s="115"/>
      <c r="D583" s="117"/>
      <c r="E583" s="105"/>
      <c r="F583" s="102"/>
      <c r="G583" s="91"/>
      <c r="H583" s="91"/>
      <c r="I583" s="105"/>
    </row>
    <row r="584" spans="1:9">
      <c r="A584" s="80" t="s">
        <v>429</v>
      </c>
      <c r="B584" s="8" t="s">
        <v>545</v>
      </c>
      <c r="C584" s="9" t="s">
        <v>53</v>
      </c>
      <c r="D584" s="10">
        <v>8.6599999999999996E-2</v>
      </c>
      <c r="E584" s="104">
        <f>SUM(D584:D600)</f>
        <v>1.4594</v>
      </c>
      <c r="F584" s="101">
        <f>E584*391.58</f>
        <v>571.47185200000001</v>
      </c>
      <c r="G584" s="89">
        <f>+F584*$K$1</f>
        <v>67033.648239600006</v>
      </c>
      <c r="H584" s="89">
        <f>G584/2</f>
        <v>33516.824119800003</v>
      </c>
      <c r="I584" s="104">
        <v>27</v>
      </c>
    </row>
    <row r="585" spans="1:9">
      <c r="A585" s="81"/>
      <c r="B585" s="11" t="s">
        <v>546</v>
      </c>
      <c r="C585" s="13" t="s">
        <v>53</v>
      </c>
      <c r="D585" s="12">
        <v>0.1032</v>
      </c>
      <c r="E585" s="118"/>
      <c r="F585" s="109"/>
      <c r="G585" s="90"/>
      <c r="H585" s="90"/>
      <c r="I585" s="118"/>
    </row>
    <row r="586" spans="1:9">
      <c r="A586" s="81"/>
      <c r="B586" s="11" t="s">
        <v>547</v>
      </c>
      <c r="C586" s="13" t="s">
        <v>53</v>
      </c>
      <c r="D586" s="12">
        <v>0.1176</v>
      </c>
      <c r="E586" s="118"/>
      <c r="F586" s="109"/>
      <c r="G586" s="90"/>
      <c r="H586" s="90"/>
      <c r="I586" s="118"/>
    </row>
    <row r="587" spans="1:9">
      <c r="A587" s="81"/>
      <c r="B587" s="11" t="s">
        <v>548</v>
      </c>
      <c r="C587" s="13" t="s">
        <v>53</v>
      </c>
      <c r="D587" s="12">
        <v>4.9200000000000001E-2</v>
      </c>
      <c r="E587" s="118"/>
      <c r="F587" s="109"/>
      <c r="G587" s="90"/>
      <c r="H587" s="90"/>
      <c r="I587" s="118"/>
    </row>
    <row r="588" spans="1:9">
      <c r="A588" s="81"/>
      <c r="B588" s="11" t="s">
        <v>549</v>
      </c>
      <c r="C588" s="13" t="s">
        <v>53</v>
      </c>
      <c r="D588" s="12">
        <v>0.15909999999999999</v>
      </c>
      <c r="E588" s="118"/>
      <c r="F588" s="109"/>
      <c r="G588" s="90"/>
      <c r="H588" s="90"/>
      <c r="I588" s="118"/>
    </row>
    <row r="589" spans="1:9">
      <c r="A589" s="81"/>
      <c r="B589" s="11" t="s">
        <v>550</v>
      </c>
      <c r="C589" s="13" t="s">
        <v>53</v>
      </c>
      <c r="D589" s="12">
        <v>0.13969999999999999</v>
      </c>
      <c r="E589" s="118"/>
      <c r="F589" s="109"/>
      <c r="G589" s="90"/>
      <c r="H589" s="90"/>
      <c r="I589" s="118"/>
    </row>
    <row r="590" spans="1:9">
      <c r="A590" s="81"/>
      <c r="B590" s="11" t="s">
        <v>551</v>
      </c>
      <c r="C590" s="13" t="s">
        <v>53</v>
      </c>
      <c r="D590" s="12">
        <v>2.3199999999999998E-2</v>
      </c>
      <c r="E590" s="118"/>
      <c r="F590" s="109"/>
      <c r="G590" s="90"/>
      <c r="H590" s="90"/>
      <c r="I590" s="118"/>
    </row>
    <row r="591" spans="1:9">
      <c r="A591" s="81"/>
      <c r="B591" s="11" t="s">
        <v>552</v>
      </c>
      <c r="C591" s="13" t="s">
        <v>53</v>
      </c>
      <c r="D591" s="12">
        <v>1.77E-2</v>
      </c>
      <c r="E591" s="118"/>
      <c r="F591" s="109"/>
      <c r="G591" s="90"/>
      <c r="H591" s="90"/>
      <c r="I591" s="118"/>
    </row>
    <row r="592" spans="1:9">
      <c r="A592" s="81"/>
      <c r="B592" s="11" t="s">
        <v>553</v>
      </c>
      <c r="C592" s="13" t="s">
        <v>53</v>
      </c>
      <c r="D592" s="12">
        <v>9.1200000000000003E-2</v>
      </c>
      <c r="E592" s="118"/>
      <c r="F592" s="109"/>
      <c r="G592" s="90"/>
      <c r="H592" s="90"/>
      <c r="I592" s="118"/>
    </row>
    <row r="593" spans="1:9">
      <c r="A593" s="81"/>
      <c r="B593" s="11" t="s">
        <v>554</v>
      </c>
      <c r="C593" s="13" t="s">
        <v>53</v>
      </c>
      <c r="D593" s="12">
        <v>7.4000000000000003E-3</v>
      </c>
      <c r="E593" s="118"/>
      <c r="F593" s="109"/>
      <c r="G593" s="90"/>
      <c r="H593" s="90"/>
      <c r="I593" s="118"/>
    </row>
    <row r="594" spans="1:9">
      <c r="A594" s="81"/>
      <c r="B594" s="11" t="s">
        <v>555</v>
      </c>
      <c r="C594" s="13" t="s">
        <v>53</v>
      </c>
      <c r="D594" s="12">
        <v>0.1105</v>
      </c>
      <c r="E594" s="118"/>
      <c r="F594" s="109"/>
      <c r="G594" s="90"/>
      <c r="H594" s="90"/>
      <c r="I594" s="118"/>
    </row>
    <row r="595" spans="1:9">
      <c r="A595" s="81"/>
      <c r="B595" s="11" t="s">
        <v>556</v>
      </c>
      <c r="C595" s="13" t="s">
        <v>53</v>
      </c>
      <c r="D595" s="12">
        <v>5.8999999999999999E-3</v>
      </c>
      <c r="E595" s="118"/>
      <c r="F595" s="109"/>
      <c r="G595" s="90"/>
      <c r="H595" s="90"/>
      <c r="I595" s="118"/>
    </row>
    <row r="596" spans="1:9">
      <c r="A596" s="81"/>
      <c r="B596" s="11" t="s">
        <v>557</v>
      </c>
      <c r="C596" s="13" t="s">
        <v>53</v>
      </c>
      <c r="D596" s="12">
        <v>0.36969999999999997</v>
      </c>
      <c r="E596" s="118"/>
      <c r="F596" s="109"/>
      <c r="G596" s="90"/>
      <c r="H596" s="90"/>
      <c r="I596" s="118"/>
    </row>
    <row r="597" spans="1:9">
      <c r="A597" s="81"/>
      <c r="B597" s="11" t="s">
        <v>558</v>
      </c>
      <c r="C597" s="13" t="s">
        <v>53</v>
      </c>
      <c r="D597" s="12">
        <v>1.83E-2</v>
      </c>
      <c r="E597" s="118"/>
      <c r="F597" s="109"/>
      <c r="G597" s="90"/>
      <c r="H597" s="90"/>
      <c r="I597" s="118"/>
    </row>
    <row r="598" spans="1:9">
      <c r="A598" s="81"/>
      <c r="B598" s="11" t="s">
        <v>560</v>
      </c>
      <c r="C598" s="13" t="s">
        <v>53</v>
      </c>
      <c r="D598" s="14">
        <v>0.14299999999999999</v>
      </c>
      <c r="E598" s="118"/>
      <c r="F598" s="109"/>
      <c r="G598" s="90"/>
      <c r="H598" s="90"/>
      <c r="I598" s="118"/>
    </row>
    <row r="599" spans="1:9">
      <c r="A599" s="81"/>
      <c r="B599" s="113" t="s">
        <v>561</v>
      </c>
      <c r="C599" s="114" t="s">
        <v>53</v>
      </c>
      <c r="D599" s="116">
        <v>1.7100000000000001E-2</v>
      </c>
      <c r="E599" s="118"/>
      <c r="F599" s="109"/>
      <c r="G599" s="90"/>
      <c r="H599" s="90"/>
      <c r="I599" s="118"/>
    </row>
    <row r="600" spans="1:9">
      <c r="A600" s="82"/>
      <c r="B600" s="100"/>
      <c r="C600" s="115"/>
      <c r="D600" s="117"/>
      <c r="E600" s="105"/>
      <c r="F600" s="102"/>
      <c r="G600" s="91"/>
      <c r="H600" s="91"/>
      <c r="I600" s="105"/>
    </row>
    <row r="601" spans="1:9">
      <c r="A601" s="5" t="s">
        <v>429</v>
      </c>
      <c r="B601" s="3" t="s">
        <v>562</v>
      </c>
      <c r="C601" s="2" t="s">
        <v>53</v>
      </c>
      <c r="D601" s="1">
        <v>0.27439999999999998</v>
      </c>
      <c r="E601" s="4">
        <f>SUM(D601)</f>
        <v>0.27439999999999998</v>
      </c>
      <c r="F601" s="6">
        <f>E601*391.58</f>
        <v>107.44955199999998</v>
      </c>
      <c r="G601" s="7">
        <f>+F601*$K$1</f>
        <v>12603.832449599997</v>
      </c>
      <c r="H601" s="7">
        <f>G601/2</f>
        <v>6301.9162247999984</v>
      </c>
      <c r="I601" s="4">
        <v>28</v>
      </c>
    </row>
    <row r="602" spans="1:9">
      <c r="A602" s="97" t="s">
        <v>429</v>
      </c>
      <c r="B602" s="99" t="s">
        <v>566</v>
      </c>
      <c r="C602" s="99" t="s">
        <v>53</v>
      </c>
      <c r="D602" s="20">
        <v>12.3331</v>
      </c>
      <c r="E602" s="95" t="s">
        <v>567</v>
      </c>
      <c r="F602" s="101">
        <v>3551.63</v>
      </c>
      <c r="G602" s="89">
        <v>416606.2</v>
      </c>
      <c r="H602" s="89">
        <v>208303.1</v>
      </c>
      <c r="I602" s="95">
        <v>29</v>
      </c>
    </row>
    <row r="603" spans="1:9">
      <c r="A603" s="98"/>
      <c r="B603" s="100"/>
      <c r="C603" s="100"/>
      <c r="D603" s="64">
        <v>9.07</v>
      </c>
      <c r="E603" s="96"/>
      <c r="F603" s="102"/>
      <c r="G603" s="91"/>
      <c r="H603" s="91"/>
      <c r="I603" s="96"/>
    </row>
  </sheetData>
  <mergeCells count="661">
    <mergeCell ref="H4:H6"/>
    <mergeCell ref="I4:I6"/>
    <mergeCell ref="B5:B6"/>
    <mergeCell ref="C5:C6"/>
    <mergeCell ref="D5:D6"/>
    <mergeCell ref="A4:A6"/>
    <mergeCell ref="E4:E6"/>
    <mergeCell ref="F4:F6"/>
    <mergeCell ref="G4:G6"/>
    <mergeCell ref="H7:H9"/>
    <mergeCell ref="I7:I9"/>
    <mergeCell ref="B8:B9"/>
    <mergeCell ref="C8:C9"/>
    <mergeCell ref="D8:D9"/>
    <mergeCell ref="A7:A9"/>
    <mergeCell ref="E7:E9"/>
    <mergeCell ref="F7:F9"/>
    <mergeCell ref="G7:G9"/>
    <mergeCell ref="H13:H15"/>
    <mergeCell ref="I13:I15"/>
    <mergeCell ref="B14:B15"/>
    <mergeCell ref="C14:C15"/>
    <mergeCell ref="D14:D15"/>
    <mergeCell ref="A13:A15"/>
    <mergeCell ref="E13:E15"/>
    <mergeCell ref="F13:F15"/>
    <mergeCell ref="G13:G15"/>
    <mergeCell ref="H19:H27"/>
    <mergeCell ref="I19:I27"/>
    <mergeCell ref="B26:B27"/>
    <mergeCell ref="C26:C27"/>
    <mergeCell ref="D26:D27"/>
    <mergeCell ref="A19:A27"/>
    <mergeCell ref="E19:E27"/>
    <mergeCell ref="F19:F27"/>
    <mergeCell ref="G19:G27"/>
    <mergeCell ref="H30:H32"/>
    <mergeCell ref="I30:I32"/>
    <mergeCell ref="B31:B32"/>
    <mergeCell ref="C31:C32"/>
    <mergeCell ref="D31:D32"/>
    <mergeCell ref="A30:A32"/>
    <mergeCell ref="E30:E32"/>
    <mergeCell ref="F30:F32"/>
    <mergeCell ref="G30:G32"/>
    <mergeCell ref="H35:H37"/>
    <mergeCell ref="I35:I37"/>
    <mergeCell ref="B36:B37"/>
    <mergeCell ref="C36:C37"/>
    <mergeCell ref="D36:D37"/>
    <mergeCell ref="A35:A37"/>
    <mergeCell ref="E35:E37"/>
    <mergeCell ref="F35:F37"/>
    <mergeCell ref="G35:G37"/>
    <mergeCell ref="H44:H58"/>
    <mergeCell ref="I44:I58"/>
    <mergeCell ref="B57:B58"/>
    <mergeCell ref="C57:C58"/>
    <mergeCell ref="D57:D58"/>
    <mergeCell ref="A44:A58"/>
    <mergeCell ref="E44:E58"/>
    <mergeCell ref="F44:F58"/>
    <mergeCell ref="G44:G58"/>
    <mergeCell ref="H59:H65"/>
    <mergeCell ref="I59:I65"/>
    <mergeCell ref="B64:B65"/>
    <mergeCell ref="C64:C65"/>
    <mergeCell ref="D64:D65"/>
    <mergeCell ref="A59:A65"/>
    <mergeCell ref="E59:E65"/>
    <mergeCell ref="F59:F65"/>
    <mergeCell ref="G59:G65"/>
    <mergeCell ref="H66:H68"/>
    <mergeCell ref="I66:I68"/>
    <mergeCell ref="B67:B68"/>
    <mergeCell ref="C67:C68"/>
    <mergeCell ref="D67:D68"/>
    <mergeCell ref="A66:A68"/>
    <mergeCell ref="E66:E68"/>
    <mergeCell ref="F66:F68"/>
    <mergeCell ref="G66:G68"/>
    <mergeCell ref="H69:H74"/>
    <mergeCell ref="I69:I74"/>
    <mergeCell ref="B73:B74"/>
    <mergeCell ref="C73:C74"/>
    <mergeCell ref="D73:D74"/>
    <mergeCell ref="A69:A74"/>
    <mergeCell ref="E69:E74"/>
    <mergeCell ref="F69:F74"/>
    <mergeCell ref="G69:G74"/>
    <mergeCell ref="H78:H82"/>
    <mergeCell ref="I78:I82"/>
    <mergeCell ref="B81:B82"/>
    <mergeCell ref="C81:C82"/>
    <mergeCell ref="D81:D82"/>
    <mergeCell ref="A78:A82"/>
    <mergeCell ref="E78:E82"/>
    <mergeCell ref="F78:F82"/>
    <mergeCell ref="G78:G82"/>
    <mergeCell ref="H84:H86"/>
    <mergeCell ref="I84:I86"/>
    <mergeCell ref="B85:B86"/>
    <mergeCell ref="C85:C86"/>
    <mergeCell ref="D85:D86"/>
    <mergeCell ref="A84:A86"/>
    <mergeCell ref="E84:E86"/>
    <mergeCell ref="F84:F86"/>
    <mergeCell ref="G84:G86"/>
    <mergeCell ref="H87:H89"/>
    <mergeCell ref="I87:I89"/>
    <mergeCell ref="B88:B89"/>
    <mergeCell ref="C88:C89"/>
    <mergeCell ref="D88:D89"/>
    <mergeCell ref="A87:A89"/>
    <mergeCell ref="E87:E89"/>
    <mergeCell ref="F87:F89"/>
    <mergeCell ref="G87:G89"/>
    <mergeCell ref="H91:H93"/>
    <mergeCell ref="I91:I93"/>
    <mergeCell ref="B92:B93"/>
    <mergeCell ref="C92:C93"/>
    <mergeCell ref="D92:D93"/>
    <mergeCell ref="A91:A93"/>
    <mergeCell ref="E91:E93"/>
    <mergeCell ref="F91:F93"/>
    <mergeCell ref="G91:G93"/>
    <mergeCell ref="H97:H99"/>
    <mergeCell ref="I97:I99"/>
    <mergeCell ref="B98:B99"/>
    <mergeCell ref="C98:C99"/>
    <mergeCell ref="D98:D99"/>
    <mergeCell ref="A97:A99"/>
    <mergeCell ref="E97:E99"/>
    <mergeCell ref="F97:F99"/>
    <mergeCell ref="G97:G99"/>
    <mergeCell ref="H100:H102"/>
    <mergeCell ref="I100:I102"/>
    <mergeCell ref="B101:B102"/>
    <mergeCell ref="C101:C102"/>
    <mergeCell ref="D101:D102"/>
    <mergeCell ref="A100:A102"/>
    <mergeCell ref="E100:E102"/>
    <mergeCell ref="F100:F102"/>
    <mergeCell ref="G100:G102"/>
    <mergeCell ref="H114:H120"/>
    <mergeCell ref="I114:I120"/>
    <mergeCell ref="B119:B120"/>
    <mergeCell ref="C119:C120"/>
    <mergeCell ref="D119:D120"/>
    <mergeCell ref="A114:A120"/>
    <mergeCell ref="E114:E120"/>
    <mergeCell ref="F114:F120"/>
    <mergeCell ref="G114:G120"/>
    <mergeCell ref="H121:H124"/>
    <mergeCell ref="I121:I124"/>
    <mergeCell ref="B123:B124"/>
    <mergeCell ref="C123:C124"/>
    <mergeCell ref="D123:D124"/>
    <mergeCell ref="A121:A124"/>
    <mergeCell ref="E121:E124"/>
    <mergeCell ref="F121:F124"/>
    <mergeCell ref="G121:G124"/>
    <mergeCell ref="H129:H132"/>
    <mergeCell ref="I129:I132"/>
    <mergeCell ref="B131:B132"/>
    <mergeCell ref="C131:C132"/>
    <mergeCell ref="D131:D132"/>
    <mergeCell ref="A129:A132"/>
    <mergeCell ref="E129:E132"/>
    <mergeCell ref="F129:F132"/>
    <mergeCell ref="G129:G132"/>
    <mergeCell ref="H134:H137"/>
    <mergeCell ref="I134:I137"/>
    <mergeCell ref="B136:B137"/>
    <mergeCell ref="C136:C137"/>
    <mergeCell ref="D136:D137"/>
    <mergeCell ref="A134:A137"/>
    <mergeCell ref="E134:E137"/>
    <mergeCell ref="F134:F137"/>
    <mergeCell ref="G134:G137"/>
    <mergeCell ref="H147:H149"/>
    <mergeCell ref="I147:I149"/>
    <mergeCell ref="B148:B149"/>
    <mergeCell ref="C148:C149"/>
    <mergeCell ref="D148:D149"/>
    <mergeCell ref="A147:A149"/>
    <mergeCell ref="E147:E149"/>
    <mergeCell ref="F147:F149"/>
    <mergeCell ref="G147:G149"/>
    <mergeCell ref="H160:H163"/>
    <mergeCell ref="I160:I163"/>
    <mergeCell ref="J160:J163"/>
    <mergeCell ref="B162:B163"/>
    <mergeCell ref="C162:C163"/>
    <mergeCell ref="D162:D163"/>
    <mergeCell ref="A160:A163"/>
    <mergeCell ref="E160:E163"/>
    <mergeCell ref="F160:F163"/>
    <mergeCell ref="G160:G163"/>
    <mergeCell ref="H165:H167"/>
    <mergeCell ref="I165:I167"/>
    <mergeCell ref="J165:J167"/>
    <mergeCell ref="B166:B167"/>
    <mergeCell ref="C166:C167"/>
    <mergeCell ref="D166:D167"/>
    <mergeCell ref="A165:A167"/>
    <mergeCell ref="E165:E167"/>
    <mergeCell ref="F165:F167"/>
    <mergeCell ref="G165:G167"/>
    <mergeCell ref="H168:H170"/>
    <mergeCell ref="I168:I170"/>
    <mergeCell ref="J168:J170"/>
    <mergeCell ref="B169:B170"/>
    <mergeCell ref="C169:C170"/>
    <mergeCell ref="D169:D170"/>
    <mergeCell ref="A168:A170"/>
    <mergeCell ref="E168:E170"/>
    <mergeCell ref="F168:F170"/>
    <mergeCell ref="G168:G170"/>
    <mergeCell ref="H174:H176"/>
    <mergeCell ref="I174:I176"/>
    <mergeCell ref="B175:B176"/>
    <mergeCell ref="C175:C176"/>
    <mergeCell ref="D175:D176"/>
    <mergeCell ref="A174:A176"/>
    <mergeCell ref="E174:E176"/>
    <mergeCell ref="F174:F176"/>
    <mergeCell ref="G174:G176"/>
    <mergeCell ref="H178:H180"/>
    <mergeCell ref="I178:I180"/>
    <mergeCell ref="B179:B180"/>
    <mergeCell ref="C179:C180"/>
    <mergeCell ref="D179:D180"/>
    <mergeCell ref="A178:A180"/>
    <mergeCell ref="E178:E180"/>
    <mergeCell ref="F178:F180"/>
    <mergeCell ref="G178:G180"/>
    <mergeCell ref="H183:H205"/>
    <mergeCell ref="I183:I205"/>
    <mergeCell ref="B204:B205"/>
    <mergeCell ref="C204:C205"/>
    <mergeCell ref="D204:D205"/>
    <mergeCell ref="A183:A205"/>
    <mergeCell ref="E183:E205"/>
    <mergeCell ref="F183:F205"/>
    <mergeCell ref="G183:G205"/>
    <mergeCell ref="H206:H212"/>
    <mergeCell ref="I206:I212"/>
    <mergeCell ref="B211:B212"/>
    <mergeCell ref="C211:C212"/>
    <mergeCell ref="D211:D212"/>
    <mergeCell ref="A206:A212"/>
    <mergeCell ref="E206:E212"/>
    <mergeCell ref="F206:F212"/>
    <mergeCell ref="G206:G212"/>
    <mergeCell ref="H214:H220"/>
    <mergeCell ref="I214:I220"/>
    <mergeCell ref="B219:B220"/>
    <mergeCell ref="C219:C220"/>
    <mergeCell ref="D219:D220"/>
    <mergeCell ref="A214:A220"/>
    <mergeCell ref="E214:E220"/>
    <mergeCell ref="F214:F220"/>
    <mergeCell ref="G214:G220"/>
    <mergeCell ref="H231:H233"/>
    <mergeCell ref="I231:I233"/>
    <mergeCell ref="B232:B233"/>
    <mergeCell ref="C232:C233"/>
    <mergeCell ref="D232:D233"/>
    <mergeCell ref="A231:A233"/>
    <mergeCell ref="E231:E233"/>
    <mergeCell ref="F231:F233"/>
    <mergeCell ref="G231:G233"/>
    <mergeCell ref="H235:H237"/>
    <mergeCell ref="I235:I237"/>
    <mergeCell ref="B236:B237"/>
    <mergeCell ref="C236:C237"/>
    <mergeCell ref="D236:D237"/>
    <mergeCell ref="A235:A237"/>
    <mergeCell ref="E235:E237"/>
    <mergeCell ref="F235:F237"/>
    <mergeCell ref="G235:G237"/>
    <mergeCell ref="H243:H245"/>
    <mergeCell ref="I243:I245"/>
    <mergeCell ref="B244:B245"/>
    <mergeCell ref="C244:C245"/>
    <mergeCell ref="D244:D245"/>
    <mergeCell ref="A243:A245"/>
    <mergeCell ref="E243:E245"/>
    <mergeCell ref="F243:F245"/>
    <mergeCell ref="G243:G245"/>
    <mergeCell ref="H251:H253"/>
    <mergeCell ref="I251:I253"/>
    <mergeCell ref="B252:B253"/>
    <mergeCell ref="C252:C253"/>
    <mergeCell ref="D252:D253"/>
    <mergeCell ref="A251:A253"/>
    <mergeCell ref="E251:E253"/>
    <mergeCell ref="F251:F253"/>
    <mergeCell ref="G251:G253"/>
    <mergeCell ref="H259:H261"/>
    <mergeCell ref="I259:I261"/>
    <mergeCell ref="B260:B261"/>
    <mergeCell ref="C260:C261"/>
    <mergeCell ref="D260:D261"/>
    <mergeCell ref="A259:A261"/>
    <mergeCell ref="E259:E261"/>
    <mergeCell ref="F259:F261"/>
    <mergeCell ref="G259:G261"/>
    <mergeCell ref="H274:H276"/>
    <mergeCell ref="I274:I276"/>
    <mergeCell ref="B275:B276"/>
    <mergeCell ref="C275:C276"/>
    <mergeCell ref="D275:D276"/>
    <mergeCell ref="A274:A276"/>
    <mergeCell ref="E274:E276"/>
    <mergeCell ref="F274:F276"/>
    <mergeCell ref="G274:G276"/>
    <mergeCell ref="H278:H280"/>
    <mergeCell ref="I278:I280"/>
    <mergeCell ref="B279:B280"/>
    <mergeCell ref="C279:C280"/>
    <mergeCell ref="D279:D280"/>
    <mergeCell ref="A278:A280"/>
    <mergeCell ref="E278:E280"/>
    <mergeCell ref="F278:F280"/>
    <mergeCell ref="G278:G280"/>
    <mergeCell ref="H281:H283"/>
    <mergeCell ref="I281:I283"/>
    <mergeCell ref="B282:B283"/>
    <mergeCell ref="C282:C283"/>
    <mergeCell ref="D282:D283"/>
    <mergeCell ref="A281:A283"/>
    <mergeCell ref="E281:E283"/>
    <mergeCell ref="F281:F283"/>
    <mergeCell ref="G281:G283"/>
    <mergeCell ref="H284:H288"/>
    <mergeCell ref="I284:I288"/>
    <mergeCell ref="B287:B288"/>
    <mergeCell ref="C287:C288"/>
    <mergeCell ref="D287:D288"/>
    <mergeCell ref="A284:A288"/>
    <mergeCell ref="E284:E288"/>
    <mergeCell ref="F284:F288"/>
    <mergeCell ref="G284:G288"/>
    <mergeCell ref="H289:H327"/>
    <mergeCell ref="I289:I327"/>
    <mergeCell ref="J289:J327"/>
    <mergeCell ref="B326:B327"/>
    <mergeCell ref="C326:C327"/>
    <mergeCell ref="D326:D327"/>
    <mergeCell ref="A289:A327"/>
    <mergeCell ref="E289:E327"/>
    <mergeCell ref="F289:F327"/>
    <mergeCell ref="G289:G327"/>
    <mergeCell ref="H328:H330"/>
    <mergeCell ref="I328:I330"/>
    <mergeCell ref="B329:B330"/>
    <mergeCell ref="C329:C330"/>
    <mergeCell ref="D329:D330"/>
    <mergeCell ref="A328:A330"/>
    <mergeCell ref="E328:E330"/>
    <mergeCell ref="F328:F330"/>
    <mergeCell ref="G328:G330"/>
    <mergeCell ref="H331:H343"/>
    <mergeCell ref="I331:I343"/>
    <mergeCell ref="B342:B343"/>
    <mergeCell ref="C342:C343"/>
    <mergeCell ref="D342:D343"/>
    <mergeCell ref="A331:A343"/>
    <mergeCell ref="E331:E343"/>
    <mergeCell ref="F331:F343"/>
    <mergeCell ref="G331:G343"/>
    <mergeCell ref="A359:A361"/>
    <mergeCell ref="B360:B361"/>
    <mergeCell ref="C360:C361"/>
    <mergeCell ref="D360:D361"/>
    <mergeCell ref="A356:A358"/>
    <mergeCell ref="H344:H354"/>
    <mergeCell ref="I344:I354"/>
    <mergeCell ref="J344:J354"/>
    <mergeCell ref="B353:B354"/>
    <mergeCell ref="C353:C354"/>
    <mergeCell ref="D353:D354"/>
    <mergeCell ref="A344:A354"/>
    <mergeCell ref="E344:E354"/>
    <mergeCell ref="F344:F354"/>
    <mergeCell ref="G344:G354"/>
    <mergeCell ref="E359:E361"/>
    <mergeCell ref="F359:F361"/>
    <mergeCell ref="G359:G361"/>
    <mergeCell ref="H359:H361"/>
    <mergeCell ref="I359:I361"/>
    <mergeCell ref="B357:B358"/>
    <mergeCell ref="C357:C358"/>
    <mergeCell ref="D357:D358"/>
    <mergeCell ref="E356:E358"/>
    <mergeCell ref="F356:F358"/>
    <mergeCell ref="G356:G358"/>
    <mergeCell ref="H356:H358"/>
    <mergeCell ref="I356:I358"/>
    <mergeCell ref="H363:H370"/>
    <mergeCell ref="I363:I370"/>
    <mergeCell ref="B369:B370"/>
    <mergeCell ref="C369:C370"/>
    <mergeCell ref="D369:D370"/>
    <mergeCell ref="A363:A370"/>
    <mergeCell ref="E363:E370"/>
    <mergeCell ref="F363:F370"/>
    <mergeCell ref="G363:G370"/>
    <mergeCell ref="H371:H373"/>
    <mergeCell ref="I371:I373"/>
    <mergeCell ref="J371:J373"/>
    <mergeCell ref="B372:B373"/>
    <mergeCell ref="C372:C373"/>
    <mergeCell ref="D372:D373"/>
    <mergeCell ref="A371:A373"/>
    <mergeCell ref="E371:E373"/>
    <mergeCell ref="F371:F373"/>
    <mergeCell ref="G371:G373"/>
    <mergeCell ref="B377:B378"/>
    <mergeCell ref="C377:C378"/>
    <mergeCell ref="D377:D378"/>
    <mergeCell ref="A374:A378"/>
    <mergeCell ref="E374:E378"/>
    <mergeCell ref="F374:F378"/>
    <mergeCell ref="G374:G378"/>
    <mergeCell ref="H374:H378"/>
    <mergeCell ref="I374:I378"/>
    <mergeCell ref="H384:H386"/>
    <mergeCell ref="I384:I386"/>
    <mergeCell ref="J384:J386"/>
    <mergeCell ref="B385:B386"/>
    <mergeCell ref="C385:C386"/>
    <mergeCell ref="D385:D386"/>
    <mergeCell ref="A384:A386"/>
    <mergeCell ref="E384:E386"/>
    <mergeCell ref="F384:F386"/>
    <mergeCell ref="G384:G386"/>
    <mergeCell ref="H387:H390"/>
    <mergeCell ref="I387:I390"/>
    <mergeCell ref="B389:B390"/>
    <mergeCell ref="C389:C390"/>
    <mergeCell ref="D389:D390"/>
    <mergeCell ref="A387:A390"/>
    <mergeCell ref="E387:E390"/>
    <mergeCell ref="F387:F390"/>
    <mergeCell ref="G387:G390"/>
    <mergeCell ref="H391:H393"/>
    <mergeCell ref="I391:I393"/>
    <mergeCell ref="B392:B393"/>
    <mergeCell ref="C392:C393"/>
    <mergeCell ref="D392:D393"/>
    <mergeCell ref="A391:A393"/>
    <mergeCell ref="E391:E393"/>
    <mergeCell ref="F391:F393"/>
    <mergeCell ref="G391:G393"/>
    <mergeCell ref="H394:H396"/>
    <mergeCell ref="I394:I396"/>
    <mergeCell ref="B395:B396"/>
    <mergeCell ref="C395:C396"/>
    <mergeCell ref="D395:D396"/>
    <mergeCell ref="A394:A396"/>
    <mergeCell ref="E394:E396"/>
    <mergeCell ref="F394:F396"/>
    <mergeCell ref="G394:G396"/>
    <mergeCell ref="B397:B398"/>
    <mergeCell ref="C397:C398"/>
    <mergeCell ref="D397:D398"/>
    <mergeCell ref="A397:A398"/>
    <mergeCell ref="E397:E398"/>
    <mergeCell ref="F397:F398"/>
    <mergeCell ref="G397:G398"/>
    <mergeCell ref="H397:H398"/>
    <mergeCell ref="I397:I398"/>
    <mergeCell ref="H399:H401"/>
    <mergeCell ref="I399:I401"/>
    <mergeCell ref="B400:B401"/>
    <mergeCell ref="C400:C401"/>
    <mergeCell ref="D400:D401"/>
    <mergeCell ref="A399:A401"/>
    <mergeCell ref="E399:E401"/>
    <mergeCell ref="F399:F401"/>
    <mergeCell ref="G399:G401"/>
    <mergeCell ref="B403:B404"/>
    <mergeCell ref="C403:C404"/>
    <mergeCell ref="D403:D404"/>
    <mergeCell ref="A402:A404"/>
    <mergeCell ref="E402:E404"/>
    <mergeCell ref="F402:F404"/>
    <mergeCell ref="G402:G404"/>
    <mergeCell ref="H402:H404"/>
    <mergeCell ref="I402:I404"/>
    <mergeCell ref="A405:A408"/>
    <mergeCell ref="E405:E408"/>
    <mergeCell ref="F405:F408"/>
    <mergeCell ref="G405:G408"/>
    <mergeCell ref="H405:H408"/>
    <mergeCell ref="I405:I408"/>
    <mergeCell ref="H412:H415"/>
    <mergeCell ref="I412:I415"/>
    <mergeCell ref="B414:B415"/>
    <mergeCell ref="C414:C415"/>
    <mergeCell ref="D414:D415"/>
    <mergeCell ref="A412:A415"/>
    <mergeCell ref="E412:E415"/>
    <mergeCell ref="F412:F415"/>
    <mergeCell ref="G412:G415"/>
    <mergeCell ref="J416:J430"/>
    <mergeCell ref="A447:A450"/>
    <mergeCell ref="E447:E450"/>
    <mergeCell ref="F447:F450"/>
    <mergeCell ref="G447:G450"/>
    <mergeCell ref="A416:A430"/>
    <mergeCell ref="E416:E430"/>
    <mergeCell ref="F416:F430"/>
    <mergeCell ref="G416:G430"/>
    <mergeCell ref="H447:H450"/>
    <mergeCell ref="I447:I450"/>
    <mergeCell ref="B449:B450"/>
    <mergeCell ref="C449:C450"/>
    <mergeCell ref="D449:D450"/>
    <mergeCell ref="H416:H430"/>
    <mergeCell ref="I416:I430"/>
    <mergeCell ref="H451:H453"/>
    <mergeCell ref="I451:I453"/>
    <mergeCell ref="B452:B453"/>
    <mergeCell ref="C452:C453"/>
    <mergeCell ref="D452:D453"/>
    <mergeCell ref="A451:A453"/>
    <mergeCell ref="E451:E453"/>
    <mergeCell ref="F451:F453"/>
    <mergeCell ref="G451:G453"/>
    <mergeCell ref="H457:H466"/>
    <mergeCell ref="I457:I466"/>
    <mergeCell ref="B465:B466"/>
    <mergeCell ref="C465:C466"/>
    <mergeCell ref="D465:D466"/>
    <mergeCell ref="A457:A466"/>
    <mergeCell ref="E457:E466"/>
    <mergeCell ref="F457:F466"/>
    <mergeCell ref="G457:G466"/>
    <mergeCell ref="H467:H485"/>
    <mergeCell ref="I467:I485"/>
    <mergeCell ref="B484:B485"/>
    <mergeCell ref="C484:C485"/>
    <mergeCell ref="D484:D485"/>
    <mergeCell ref="A467:A485"/>
    <mergeCell ref="E467:E485"/>
    <mergeCell ref="F467:F485"/>
    <mergeCell ref="G467:G485"/>
    <mergeCell ref="H486:H509"/>
    <mergeCell ref="I486:I509"/>
    <mergeCell ref="J486:J509"/>
    <mergeCell ref="B508:B509"/>
    <mergeCell ref="C508:C509"/>
    <mergeCell ref="D508:D509"/>
    <mergeCell ref="A486:A509"/>
    <mergeCell ref="E486:E509"/>
    <mergeCell ref="F486:F509"/>
    <mergeCell ref="G486:G509"/>
    <mergeCell ref="H510:H520"/>
    <mergeCell ref="I510:I520"/>
    <mergeCell ref="B512:B513"/>
    <mergeCell ref="C512:C513"/>
    <mergeCell ref="D512:D513"/>
    <mergeCell ref="B515:B517"/>
    <mergeCell ref="C515:C517"/>
    <mergeCell ref="D515:D517"/>
    <mergeCell ref="A510:A520"/>
    <mergeCell ref="E510:E520"/>
    <mergeCell ref="F510:F520"/>
    <mergeCell ref="G510:G520"/>
    <mergeCell ref="B519:B520"/>
    <mergeCell ref="C519:C520"/>
    <mergeCell ref="D519:D520"/>
    <mergeCell ref="J541:J555"/>
    <mergeCell ref="B554:B555"/>
    <mergeCell ref="C554:C555"/>
    <mergeCell ref="D554:D555"/>
    <mergeCell ref="A541:A555"/>
    <mergeCell ref="E541:E555"/>
    <mergeCell ref="F541:F555"/>
    <mergeCell ref="G541:G555"/>
    <mergeCell ref="J529:J540"/>
    <mergeCell ref="B535:B536"/>
    <mergeCell ref="C535:C536"/>
    <mergeCell ref="D535:D536"/>
    <mergeCell ref="B538:B540"/>
    <mergeCell ref="C538:C540"/>
    <mergeCell ref="A529:A540"/>
    <mergeCell ref="E529:E540"/>
    <mergeCell ref="F529:F540"/>
    <mergeCell ref="G529:G540"/>
    <mergeCell ref="D538:D540"/>
    <mergeCell ref="H565:H568"/>
    <mergeCell ref="I565:I568"/>
    <mergeCell ref="B567:B568"/>
    <mergeCell ref="C567:C568"/>
    <mergeCell ref="D567:D568"/>
    <mergeCell ref="A565:A568"/>
    <mergeCell ref="E565:E568"/>
    <mergeCell ref="F565:F568"/>
    <mergeCell ref="G565:G568"/>
    <mergeCell ref="A578:A583"/>
    <mergeCell ref="E578:E583"/>
    <mergeCell ref="F578:F583"/>
    <mergeCell ref="G578:G583"/>
    <mergeCell ref="A584:A600"/>
    <mergeCell ref="A570:A572"/>
    <mergeCell ref="E570:E572"/>
    <mergeCell ref="F570:F572"/>
    <mergeCell ref="G570:G572"/>
    <mergeCell ref="F521:F528"/>
    <mergeCell ref="G521:G528"/>
    <mergeCell ref="H541:H555"/>
    <mergeCell ref="I541:I555"/>
    <mergeCell ref="H529:H540"/>
    <mergeCell ref="I529:I540"/>
    <mergeCell ref="B599:B600"/>
    <mergeCell ref="C599:C600"/>
    <mergeCell ref="D599:D600"/>
    <mergeCell ref="H570:H572"/>
    <mergeCell ref="I570:I572"/>
    <mergeCell ref="B571:B572"/>
    <mergeCell ref="C571:C572"/>
    <mergeCell ref="D571:D572"/>
    <mergeCell ref="E584:E600"/>
    <mergeCell ref="F584:F600"/>
    <mergeCell ref="G584:G600"/>
    <mergeCell ref="H584:H600"/>
    <mergeCell ref="I584:I600"/>
    <mergeCell ref="H578:H583"/>
    <mergeCell ref="I578:I583"/>
    <mergeCell ref="B582:B583"/>
    <mergeCell ref="C582:C583"/>
    <mergeCell ref="D582:D583"/>
    <mergeCell ref="A380:A383"/>
    <mergeCell ref="E380:E383"/>
    <mergeCell ref="F380:F383"/>
    <mergeCell ref="G380:G383"/>
    <mergeCell ref="H380:H383"/>
    <mergeCell ref="I380:I383"/>
    <mergeCell ref="H602:H603"/>
    <mergeCell ref="I602:I603"/>
    <mergeCell ref="A602:A603"/>
    <mergeCell ref="B602:B603"/>
    <mergeCell ref="C602:C603"/>
    <mergeCell ref="E602:E603"/>
    <mergeCell ref="F602:F603"/>
    <mergeCell ref="G602:G603"/>
    <mergeCell ref="H521:H528"/>
    <mergeCell ref="I521:I528"/>
    <mergeCell ref="A556:A557"/>
    <mergeCell ref="E556:E557"/>
    <mergeCell ref="F556:F557"/>
    <mergeCell ref="G556:G557"/>
    <mergeCell ref="H556:H557"/>
    <mergeCell ref="I556:I557"/>
    <mergeCell ref="A521:A528"/>
    <mergeCell ref="E521:E5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12"/>
  <sheetViews>
    <sheetView topLeftCell="A85" workbookViewId="0">
      <selection activeCell="A95" sqref="A95:XFD95"/>
    </sheetView>
  </sheetViews>
  <sheetFormatPr defaultRowHeight="15"/>
  <cols>
    <col min="1" max="1" width="20" bestFit="1" customWidth="1"/>
    <col min="2" max="2" width="13.42578125" bestFit="1" customWidth="1"/>
    <col min="3" max="3" width="25.5703125" bestFit="1" customWidth="1"/>
    <col min="4" max="4" width="10.28515625" bestFit="1" customWidth="1"/>
    <col min="5" max="5" width="20" bestFit="1" customWidth="1"/>
    <col min="6" max="6" width="8.5703125" bestFit="1" customWidth="1"/>
    <col min="7" max="8" width="10.140625" bestFit="1" customWidth="1"/>
    <col min="9" max="9" width="4.85546875" bestFit="1" customWidth="1"/>
  </cols>
  <sheetData>
    <row r="1" spans="1:9" ht="45">
      <c r="A1" s="34" t="s">
        <v>0</v>
      </c>
      <c r="B1" s="66" t="s">
        <v>1</v>
      </c>
      <c r="C1" s="65" t="s">
        <v>2</v>
      </c>
      <c r="D1" s="34" t="s">
        <v>3</v>
      </c>
      <c r="E1" s="34" t="s">
        <v>4</v>
      </c>
      <c r="F1" s="36" t="s">
        <v>563</v>
      </c>
      <c r="G1" s="37" t="s">
        <v>564</v>
      </c>
      <c r="H1" s="37" t="s">
        <v>565</v>
      </c>
      <c r="I1" s="34" t="s">
        <v>5</v>
      </c>
    </row>
    <row r="2" spans="1:9">
      <c r="A2" s="5" t="s">
        <v>6</v>
      </c>
      <c r="B2" s="3" t="s">
        <v>7</v>
      </c>
      <c r="C2" s="2" t="s">
        <v>8</v>
      </c>
      <c r="D2" s="1">
        <v>0.1371</v>
      </c>
      <c r="E2" s="4">
        <f>D2</f>
        <v>0.1371</v>
      </c>
      <c r="F2" s="6">
        <f>E2*281.94</f>
        <v>38.653973999999998</v>
      </c>
      <c r="G2" s="7">
        <f>+F2*$K$1</f>
        <v>0</v>
      </c>
      <c r="H2" s="7">
        <f>G2/2</f>
        <v>0</v>
      </c>
      <c r="I2" s="4">
        <v>1</v>
      </c>
    </row>
    <row r="3" spans="1:9">
      <c r="A3" s="5" t="s">
        <v>6</v>
      </c>
      <c r="B3" s="3" t="s">
        <v>9</v>
      </c>
      <c r="C3" s="2" t="s">
        <v>10</v>
      </c>
      <c r="D3" s="1">
        <v>0.46810000000000002</v>
      </c>
      <c r="E3" s="4">
        <f>D3</f>
        <v>0.46810000000000002</v>
      </c>
      <c r="F3" s="6">
        <f>E3*71.27</f>
        <v>33.361486999999997</v>
      </c>
      <c r="G3" s="7">
        <f>+F3*$K$1</f>
        <v>0</v>
      </c>
      <c r="H3" s="7">
        <f>G3/2</f>
        <v>0</v>
      </c>
      <c r="I3" s="4">
        <v>2</v>
      </c>
    </row>
    <row r="4" spans="1:9">
      <c r="A4" s="80" t="s">
        <v>11</v>
      </c>
      <c r="B4" s="8" t="s">
        <v>12</v>
      </c>
      <c r="C4" s="9" t="s">
        <v>13</v>
      </c>
      <c r="D4" s="10">
        <v>7.1599999999999997E-2</v>
      </c>
      <c r="E4" s="104">
        <f>SUM(D4:D6)</f>
        <v>1.2416999999999998</v>
      </c>
      <c r="F4" s="101">
        <f>E4*356.34</f>
        <v>442.46737799999988</v>
      </c>
      <c r="G4" s="89">
        <f>+F4*$K$1</f>
        <v>0</v>
      </c>
      <c r="H4" s="89">
        <f>G4/2</f>
        <v>0</v>
      </c>
      <c r="I4" s="104">
        <v>1</v>
      </c>
    </row>
    <row r="5" spans="1:9">
      <c r="A5" s="81"/>
      <c r="B5" s="113" t="s">
        <v>14</v>
      </c>
      <c r="C5" s="114" t="s">
        <v>15</v>
      </c>
      <c r="D5" s="116">
        <v>1.1700999999999999</v>
      </c>
      <c r="E5" s="118"/>
      <c r="F5" s="109"/>
      <c r="G5" s="90"/>
      <c r="H5" s="90"/>
      <c r="I5" s="118"/>
    </row>
    <row r="6" spans="1:9">
      <c r="A6" s="82"/>
      <c r="B6" s="100"/>
      <c r="C6" s="115"/>
      <c r="D6" s="117"/>
      <c r="E6" s="105"/>
      <c r="F6" s="102"/>
      <c r="G6" s="91"/>
      <c r="H6" s="91"/>
      <c r="I6" s="105"/>
    </row>
    <row r="7" spans="1:9">
      <c r="A7" s="80" t="s">
        <v>11</v>
      </c>
      <c r="B7" s="8" t="s">
        <v>16</v>
      </c>
      <c r="C7" s="9" t="s">
        <v>15</v>
      </c>
      <c r="D7" s="10">
        <v>0.2636</v>
      </c>
      <c r="E7" s="104">
        <f>SUM(D7:D9)</f>
        <v>0.4546</v>
      </c>
      <c r="F7" s="101">
        <f>E7*356.34</f>
        <v>161.992164</v>
      </c>
      <c r="G7" s="89">
        <f>+F7*$K$1</f>
        <v>0</v>
      </c>
      <c r="H7" s="89">
        <f>G7/2</f>
        <v>0</v>
      </c>
      <c r="I7" s="104">
        <v>2</v>
      </c>
    </row>
    <row r="8" spans="1:9">
      <c r="A8" s="81"/>
      <c r="B8" s="113" t="s">
        <v>17</v>
      </c>
      <c r="C8" s="114" t="s">
        <v>15</v>
      </c>
      <c r="D8" s="126">
        <v>0.191</v>
      </c>
      <c r="E8" s="118"/>
      <c r="F8" s="109"/>
      <c r="G8" s="90"/>
      <c r="H8" s="90"/>
      <c r="I8" s="118"/>
    </row>
    <row r="9" spans="1:9">
      <c r="A9" s="82"/>
      <c r="B9" s="100"/>
      <c r="C9" s="115"/>
      <c r="D9" s="144"/>
      <c r="E9" s="105"/>
      <c r="F9" s="102"/>
      <c r="G9" s="91"/>
      <c r="H9" s="91"/>
      <c r="I9" s="105"/>
    </row>
    <row r="10" spans="1:9">
      <c r="A10" s="5" t="s">
        <v>11</v>
      </c>
      <c r="B10" s="3" t="s">
        <v>18</v>
      </c>
      <c r="C10" s="2" t="s">
        <v>15</v>
      </c>
      <c r="D10" s="1">
        <v>0.29849999999999999</v>
      </c>
      <c r="E10" s="4">
        <f>D10</f>
        <v>0.29849999999999999</v>
      </c>
      <c r="F10" s="6">
        <f>E10*356.34</f>
        <v>106.36748999999999</v>
      </c>
      <c r="G10" s="7">
        <f>+F10*$K$1</f>
        <v>0</v>
      </c>
      <c r="H10" s="7">
        <f>G10/2</f>
        <v>0</v>
      </c>
      <c r="I10" s="4">
        <v>3</v>
      </c>
    </row>
    <row r="11" spans="1:9">
      <c r="A11" s="5" t="s">
        <v>11</v>
      </c>
      <c r="B11" s="3" t="s">
        <v>19</v>
      </c>
      <c r="C11" s="2" t="s">
        <v>15</v>
      </c>
      <c r="D11" s="1">
        <v>0.30520000000000003</v>
      </c>
      <c r="E11" s="4">
        <f>D11</f>
        <v>0.30520000000000003</v>
      </c>
      <c r="F11" s="6">
        <f>E11*356.34</f>
        <v>108.75496800000001</v>
      </c>
      <c r="G11" s="7">
        <f>+F11*$K$1</f>
        <v>0</v>
      </c>
      <c r="H11" s="7">
        <f>G11/2</f>
        <v>0</v>
      </c>
      <c r="I11" s="4">
        <v>4</v>
      </c>
    </row>
    <row r="12" spans="1:9">
      <c r="A12" s="5" t="s">
        <v>11</v>
      </c>
      <c r="B12" s="3" t="s">
        <v>20</v>
      </c>
      <c r="C12" s="2" t="s">
        <v>15</v>
      </c>
      <c r="D12" s="1">
        <v>0.28889999999999999</v>
      </c>
      <c r="E12" s="4">
        <f>D12</f>
        <v>0.28889999999999999</v>
      </c>
      <c r="F12" s="6">
        <f>E12*356.34</f>
        <v>102.94662599999999</v>
      </c>
      <c r="G12" s="7">
        <f>+F12*$K$1</f>
        <v>0</v>
      </c>
      <c r="H12" s="7">
        <f>G12/2</f>
        <v>0</v>
      </c>
      <c r="I12" s="4">
        <v>5</v>
      </c>
    </row>
    <row r="13" spans="1:9">
      <c r="A13" s="80" t="s">
        <v>11</v>
      </c>
      <c r="B13" s="8" t="s">
        <v>21</v>
      </c>
      <c r="C13" s="9" t="s">
        <v>13</v>
      </c>
      <c r="D13" s="10">
        <v>3.4099999999999998E-2</v>
      </c>
      <c r="E13" s="104">
        <f>SUM(D13:D15)</f>
        <v>0.25840000000000002</v>
      </c>
      <c r="F13" s="101">
        <f>E13*356.34</f>
        <v>92.078255999999996</v>
      </c>
      <c r="G13" s="89">
        <f>+F13*$K$1</f>
        <v>0</v>
      </c>
      <c r="H13" s="89">
        <f>G13/2</f>
        <v>0</v>
      </c>
      <c r="I13" s="104">
        <v>6</v>
      </c>
    </row>
    <row r="14" spans="1:9">
      <c r="A14" s="81"/>
      <c r="B14" s="113" t="s">
        <v>22</v>
      </c>
      <c r="C14" s="114" t="s">
        <v>15</v>
      </c>
      <c r="D14" s="116">
        <v>0.2243</v>
      </c>
      <c r="E14" s="118"/>
      <c r="F14" s="109"/>
      <c r="G14" s="90"/>
      <c r="H14" s="90"/>
      <c r="I14" s="118"/>
    </row>
    <row r="15" spans="1:9">
      <c r="A15" s="82"/>
      <c r="B15" s="100"/>
      <c r="C15" s="115"/>
      <c r="D15" s="117"/>
      <c r="E15" s="105"/>
      <c r="F15" s="102"/>
      <c r="G15" s="91"/>
      <c r="H15" s="91"/>
      <c r="I15" s="105"/>
    </row>
    <row r="16" spans="1:9">
      <c r="A16" s="5" t="s">
        <v>11</v>
      </c>
      <c r="B16" s="3" t="s">
        <v>23</v>
      </c>
      <c r="C16" s="2" t="s">
        <v>15</v>
      </c>
      <c r="D16" s="1">
        <v>0.2059</v>
      </c>
      <c r="E16" s="4">
        <f>D16</f>
        <v>0.2059</v>
      </c>
      <c r="F16" s="6">
        <f>E16*356.34</f>
        <v>73.370405999999988</v>
      </c>
      <c r="G16" s="7">
        <f>+F16*$K$1</f>
        <v>0</v>
      </c>
      <c r="H16" s="7">
        <f>G16/2</f>
        <v>0</v>
      </c>
      <c r="I16" s="4">
        <v>7</v>
      </c>
    </row>
    <row r="17" spans="1:9">
      <c r="A17" s="5" t="s">
        <v>11</v>
      </c>
      <c r="B17" s="3" t="s">
        <v>24</v>
      </c>
      <c r="C17" s="2" t="s">
        <v>15</v>
      </c>
      <c r="D17" s="1">
        <v>6.3600000000000004E-2</v>
      </c>
      <c r="E17" s="4">
        <f>D17</f>
        <v>6.3600000000000004E-2</v>
      </c>
      <c r="F17" s="6">
        <f>E17*356.34</f>
        <v>22.663224</v>
      </c>
      <c r="G17" s="7">
        <f>+F17*$K$1</f>
        <v>0</v>
      </c>
      <c r="H17" s="7">
        <f>G17/2</f>
        <v>0</v>
      </c>
      <c r="I17" s="4">
        <v>8</v>
      </c>
    </row>
    <row r="18" spans="1:9">
      <c r="A18" s="5" t="s">
        <v>11</v>
      </c>
      <c r="B18" s="3" t="s">
        <v>25</v>
      </c>
      <c r="C18" s="2" t="s">
        <v>26</v>
      </c>
      <c r="D18" s="1">
        <v>1.2706999999999999</v>
      </c>
      <c r="E18" s="4">
        <f>D18</f>
        <v>1.2706999999999999</v>
      </c>
      <c r="F18" s="6">
        <f>E18*63.44</f>
        <v>80.613208</v>
      </c>
      <c r="G18" s="7">
        <f>+F18*$K$1</f>
        <v>0</v>
      </c>
      <c r="H18" s="7">
        <f>G18/2</f>
        <v>0</v>
      </c>
      <c r="I18" s="4">
        <v>9</v>
      </c>
    </row>
    <row r="19" spans="1:9">
      <c r="A19" s="80" t="s">
        <v>11</v>
      </c>
      <c r="B19" s="8" t="s">
        <v>27</v>
      </c>
      <c r="C19" s="9" t="s">
        <v>15</v>
      </c>
      <c r="D19" s="10">
        <v>1.1861999999999999</v>
      </c>
      <c r="E19" s="104">
        <f>SUM(D19:D27)</f>
        <v>2.4150999999999994</v>
      </c>
      <c r="F19" s="101">
        <f>E19*356.34</f>
        <v>860.59673399999974</v>
      </c>
      <c r="G19" s="89">
        <f>+F19*$K$1</f>
        <v>0</v>
      </c>
      <c r="H19" s="89">
        <f>G19/2</f>
        <v>0</v>
      </c>
      <c r="I19" s="104">
        <v>10</v>
      </c>
    </row>
    <row r="20" spans="1:9">
      <c r="A20" s="81"/>
      <c r="B20" s="11" t="s">
        <v>28</v>
      </c>
      <c r="C20" s="13" t="s">
        <v>15</v>
      </c>
      <c r="D20" s="12">
        <v>1.0681</v>
      </c>
      <c r="E20" s="118"/>
      <c r="F20" s="109"/>
      <c r="G20" s="90"/>
      <c r="H20" s="90"/>
      <c r="I20" s="118"/>
    </row>
    <row r="21" spans="1:9">
      <c r="A21" s="81"/>
      <c r="B21" s="11" t="s">
        <v>29</v>
      </c>
      <c r="C21" s="13" t="s">
        <v>15</v>
      </c>
      <c r="D21" s="14">
        <v>0.03</v>
      </c>
      <c r="E21" s="118"/>
      <c r="F21" s="109"/>
      <c r="G21" s="90"/>
      <c r="H21" s="90"/>
      <c r="I21" s="118"/>
    </row>
    <row r="22" spans="1:9">
      <c r="A22" s="81"/>
      <c r="B22" s="11" t="s">
        <v>30</v>
      </c>
      <c r="C22" s="13" t="s">
        <v>13</v>
      </c>
      <c r="D22" s="14">
        <v>2.5000000000000001E-2</v>
      </c>
      <c r="E22" s="118"/>
      <c r="F22" s="109"/>
      <c r="G22" s="90"/>
      <c r="H22" s="90"/>
      <c r="I22" s="118"/>
    </row>
    <row r="23" spans="1:9">
      <c r="A23" s="81"/>
      <c r="B23" s="11" t="s">
        <v>31</v>
      </c>
      <c r="C23" s="13" t="s">
        <v>13</v>
      </c>
      <c r="D23" s="14">
        <v>2.5000000000000001E-2</v>
      </c>
      <c r="E23" s="118"/>
      <c r="F23" s="109"/>
      <c r="G23" s="90"/>
      <c r="H23" s="90"/>
      <c r="I23" s="118"/>
    </row>
    <row r="24" spans="1:9">
      <c r="A24" s="81"/>
      <c r="B24" s="11" t="s">
        <v>32</v>
      </c>
      <c r="C24" s="13" t="s">
        <v>15</v>
      </c>
      <c r="D24" s="12">
        <v>3.1099999999999999E-2</v>
      </c>
      <c r="E24" s="118"/>
      <c r="F24" s="109"/>
      <c r="G24" s="90"/>
      <c r="H24" s="90"/>
      <c r="I24" s="118"/>
    </row>
    <row r="25" spans="1:9">
      <c r="A25" s="81"/>
      <c r="B25" s="11" t="s">
        <v>33</v>
      </c>
      <c r="C25" s="13" t="s">
        <v>15</v>
      </c>
      <c r="D25" s="12">
        <v>2.6599999999999999E-2</v>
      </c>
      <c r="E25" s="118"/>
      <c r="F25" s="109"/>
      <c r="G25" s="90"/>
      <c r="H25" s="90"/>
      <c r="I25" s="118"/>
    </row>
    <row r="26" spans="1:9">
      <c r="A26" s="81"/>
      <c r="B26" s="113" t="s">
        <v>34</v>
      </c>
      <c r="C26" s="114" t="s">
        <v>15</v>
      </c>
      <c r="D26" s="116">
        <v>2.3099999999999999E-2</v>
      </c>
      <c r="E26" s="118"/>
      <c r="F26" s="109"/>
      <c r="G26" s="90"/>
      <c r="H26" s="90"/>
      <c r="I26" s="118"/>
    </row>
    <row r="27" spans="1:9">
      <c r="A27" s="82"/>
      <c r="B27" s="100"/>
      <c r="C27" s="115"/>
      <c r="D27" s="117"/>
      <c r="E27" s="105"/>
      <c r="F27" s="102"/>
      <c r="G27" s="91"/>
      <c r="H27" s="91"/>
      <c r="I27" s="105"/>
    </row>
    <row r="28" spans="1:9">
      <c r="A28" s="5" t="s">
        <v>11</v>
      </c>
      <c r="B28" s="3" t="s">
        <v>35</v>
      </c>
      <c r="C28" s="2" t="s">
        <v>36</v>
      </c>
      <c r="D28" s="15">
        <v>8.2000000000000003E-2</v>
      </c>
      <c r="E28" s="16">
        <f>D28</f>
        <v>8.2000000000000003E-2</v>
      </c>
      <c r="F28" s="6">
        <f>E28*56.39</f>
        <v>4.6239800000000004</v>
      </c>
      <c r="G28" s="7">
        <f>+F28*$K$1</f>
        <v>0</v>
      </c>
      <c r="H28" s="7">
        <f>G28/2</f>
        <v>0</v>
      </c>
      <c r="I28" s="4">
        <v>11</v>
      </c>
    </row>
    <row r="29" spans="1:9">
      <c r="A29" s="5" t="s">
        <v>11</v>
      </c>
      <c r="B29" s="3" t="s">
        <v>37</v>
      </c>
      <c r="C29" s="2" t="s">
        <v>38</v>
      </c>
      <c r="D29" s="1">
        <v>3.6499999999999998E-2</v>
      </c>
      <c r="E29" s="4">
        <f>D29</f>
        <v>3.6499999999999998E-2</v>
      </c>
      <c r="F29" s="6">
        <f>E29*317.18</f>
        <v>11.577069999999999</v>
      </c>
      <c r="G29" s="7">
        <f>+F29*$K$1</f>
        <v>0</v>
      </c>
      <c r="H29" s="7">
        <f>G29/2</f>
        <v>0</v>
      </c>
      <c r="I29" s="4">
        <v>12</v>
      </c>
    </row>
    <row r="30" spans="1:9">
      <c r="A30" s="80" t="s">
        <v>11</v>
      </c>
      <c r="B30" s="8" t="s">
        <v>39</v>
      </c>
      <c r="C30" s="9" t="s">
        <v>38</v>
      </c>
      <c r="D30" s="10">
        <v>3.0599999999999999E-2</v>
      </c>
      <c r="E30" s="104">
        <f>SUM(D30:D32)</f>
        <v>6.08E-2</v>
      </c>
      <c r="F30" s="101">
        <f>E30*317.18</f>
        <v>19.284544</v>
      </c>
      <c r="G30" s="89">
        <f>+F30*$K$1</f>
        <v>0</v>
      </c>
      <c r="H30" s="89">
        <f>G30/2</f>
        <v>0</v>
      </c>
      <c r="I30" s="104">
        <v>13</v>
      </c>
    </row>
    <row r="31" spans="1:9">
      <c r="A31" s="81"/>
      <c r="B31" s="113" t="s">
        <v>40</v>
      </c>
      <c r="C31" s="114" t="s">
        <v>38</v>
      </c>
      <c r="D31" s="116">
        <v>3.0200000000000001E-2</v>
      </c>
      <c r="E31" s="118"/>
      <c r="F31" s="109"/>
      <c r="G31" s="90"/>
      <c r="H31" s="90"/>
      <c r="I31" s="118"/>
    </row>
    <row r="32" spans="1:9">
      <c r="A32" s="82"/>
      <c r="B32" s="100"/>
      <c r="C32" s="115"/>
      <c r="D32" s="117"/>
      <c r="E32" s="105"/>
      <c r="F32" s="102"/>
      <c r="G32" s="91"/>
      <c r="H32" s="91"/>
      <c r="I32" s="105"/>
    </row>
    <row r="33" spans="1:9">
      <c r="A33" s="5" t="s">
        <v>11</v>
      </c>
      <c r="B33" s="3" t="s">
        <v>41</v>
      </c>
      <c r="C33" s="2" t="s">
        <v>36</v>
      </c>
      <c r="D33" s="15">
        <v>6.3419999999999996</v>
      </c>
      <c r="E33" s="16">
        <f>D33</f>
        <v>6.3419999999999996</v>
      </c>
      <c r="F33" s="6">
        <f>E33*56.39</f>
        <v>357.62538000000001</v>
      </c>
      <c r="G33" s="7">
        <f>+F33*$K$1</f>
        <v>0</v>
      </c>
      <c r="H33" s="7">
        <f>G33/2</f>
        <v>0</v>
      </c>
      <c r="I33" s="4">
        <v>14</v>
      </c>
    </row>
    <row r="34" spans="1:9">
      <c r="A34" s="5" t="s">
        <v>11</v>
      </c>
      <c r="B34" s="3" t="s">
        <v>42</v>
      </c>
      <c r="C34" s="2" t="s">
        <v>36</v>
      </c>
      <c r="D34" s="15">
        <v>4.3150000000000004</v>
      </c>
      <c r="E34" s="16">
        <f>D34</f>
        <v>4.3150000000000004</v>
      </c>
      <c r="F34" s="6">
        <f>E34*56.39</f>
        <v>243.32285000000002</v>
      </c>
      <c r="G34" s="7">
        <f>+F34*$K$1</f>
        <v>0</v>
      </c>
      <c r="H34" s="7">
        <f>G34/2</f>
        <v>0</v>
      </c>
      <c r="I34" s="4">
        <v>15</v>
      </c>
    </row>
    <row r="35" spans="1:9">
      <c r="A35" s="80" t="s">
        <v>11</v>
      </c>
      <c r="B35" s="8" t="s">
        <v>43</v>
      </c>
      <c r="C35" s="9" t="s">
        <v>36</v>
      </c>
      <c r="D35" s="10">
        <v>1.4155</v>
      </c>
      <c r="E35" s="104">
        <f>SUM(D35:D37)</f>
        <v>2.3420999999999998</v>
      </c>
      <c r="F35" s="101">
        <f>E35*56.39</f>
        <v>132.07101900000001</v>
      </c>
      <c r="G35" s="89">
        <f>+F35*$K$1</f>
        <v>0</v>
      </c>
      <c r="H35" s="89">
        <f>G35/2</f>
        <v>0</v>
      </c>
      <c r="I35" s="104">
        <v>16</v>
      </c>
    </row>
    <row r="36" spans="1:9">
      <c r="A36" s="81"/>
      <c r="B36" s="113" t="s">
        <v>44</v>
      </c>
      <c r="C36" s="114" t="s">
        <v>36</v>
      </c>
      <c r="D36" s="116">
        <v>0.92659999999999998</v>
      </c>
      <c r="E36" s="118"/>
      <c r="F36" s="109"/>
      <c r="G36" s="90"/>
      <c r="H36" s="90"/>
      <c r="I36" s="118"/>
    </row>
    <row r="37" spans="1:9">
      <c r="A37" s="82"/>
      <c r="B37" s="100"/>
      <c r="C37" s="115"/>
      <c r="D37" s="117"/>
      <c r="E37" s="105"/>
      <c r="F37" s="102"/>
      <c r="G37" s="91"/>
      <c r="H37" s="91"/>
      <c r="I37" s="105"/>
    </row>
    <row r="38" spans="1:9">
      <c r="A38" s="5" t="s">
        <v>11</v>
      </c>
      <c r="B38" s="3" t="s">
        <v>45</v>
      </c>
      <c r="C38" s="2" t="s">
        <v>38</v>
      </c>
      <c r="D38" s="15">
        <v>0.108</v>
      </c>
      <c r="E38" s="16">
        <f t="shared" ref="E38:E43" si="0">D38</f>
        <v>0.108</v>
      </c>
      <c r="F38" s="6">
        <f>E38*317.18</f>
        <v>34.25544</v>
      </c>
      <c r="G38" s="7">
        <f t="shared" ref="G38:G44" si="1">+F38*$K$1</f>
        <v>0</v>
      </c>
      <c r="H38" s="7">
        <f t="shared" ref="H38:H44" si="2">G38/2</f>
        <v>0</v>
      </c>
      <c r="I38" s="4">
        <v>17</v>
      </c>
    </row>
    <row r="39" spans="1:9">
      <c r="A39" s="5" t="s">
        <v>11</v>
      </c>
      <c r="B39" s="3" t="s">
        <v>46</v>
      </c>
      <c r="C39" s="2" t="s">
        <v>38</v>
      </c>
      <c r="D39" s="1">
        <v>0.10829999999999999</v>
      </c>
      <c r="E39" s="4">
        <f t="shared" si="0"/>
        <v>0.10829999999999999</v>
      </c>
      <c r="F39" s="6">
        <f>E39*317.18</f>
        <v>34.350594000000001</v>
      </c>
      <c r="G39" s="7">
        <f t="shared" si="1"/>
        <v>0</v>
      </c>
      <c r="H39" s="7">
        <f t="shared" si="2"/>
        <v>0</v>
      </c>
      <c r="I39" s="4">
        <v>18</v>
      </c>
    </row>
    <row r="40" spans="1:9">
      <c r="A40" s="5" t="s">
        <v>11</v>
      </c>
      <c r="B40" s="3" t="s">
        <v>47</v>
      </c>
      <c r="C40" s="2" t="s">
        <v>15</v>
      </c>
      <c r="D40" s="1">
        <v>8.0699999999999994E-2</v>
      </c>
      <c r="E40" s="4">
        <f t="shared" si="0"/>
        <v>8.0699999999999994E-2</v>
      </c>
      <c r="F40" s="6">
        <f>E40*356.34</f>
        <v>28.756637999999995</v>
      </c>
      <c r="G40" s="7">
        <f t="shared" si="1"/>
        <v>0</v>
      </c>
      <c r="H40" s="7">
        <f t="shared" si="2"/>
        <v>0</v>
      </c>
      <c r="I40" s="4">
        <v>19</v>
      </c>
    </row>
    <row r="41" spans="1:9">
      <c r="A41" s="17" t="s">
        <v>11</v>
      </c>
      <c r="B41" s="11" t="s">
        <v>48</v>
      </c>
      <c r="C41" t="s">
        <v>36</v>
      </c>
      <c r="D41" s="14">
        <v>1.849</v>
      </c>
      <c r="E41" s="75">
        <f t="shared" si="0"/>
        <v>1.849</v>
      </c>
      <c r="F41" s="73">
        <f>E41*56.39</f>
        <v>104.26510999999999</v>
      </c>
      <c r="G41" s="7">
        <f t="shared" si="1"/>
        <v>0</v>
      </c>
      <c r="H41" s="68">
        <f t="shared" si="2"/>
        <v>0</v>
      </c>
      <c r="I41" s="71">
        <v>20</v>
      </c>
    </row>
    <row r="42" spans="1:9">
      <c r="A42" s="5" t="s">
        <v>11</v>
      </c>
      <c r="B42" s="3" t="s">
        <v>49</v>
      </c>
      <c r="C42" s="2" t="s">
        <v>15</v>
      </c>
      <c r="D42" s="1">
        <v>0.5252</v>
      </c>
      <c r="E42" s="4">
        <f t="shared" si="0"/>
        <v>0.5252</v>
      </c>
      <c r="F42" s="6">
        <f>E42*356.34</f>
        <v>187.14976799999999</v>
      </c>
      <c r="G42" s="7">
        <f t="shared" si="1"/>
        <v>0</v>
      </c>
      <c r="H42" s="7">
        <f t="shared" si="2"/>
        <v>0</v>
      </c>
      <c r="I42" s="4">
        <v>21</v>
      </c>
    </row>
    <row r="43" spans="1:9">
      <c r="A43" s="17" t="s">
        <v>11</v>
      </c>
      <c r="B43" s="11" t="s">
        <v>50</v>
      </c>
      <c r="C43" t="s">
        <v>15</v>
      </c>
      <c r="D43" s="12">
        <v>0.26690000000000003</v>
      </c>
      <c r="E43" s="71">
        <f t="shared" si="0"/>
        <v>0.26690000000000003</v>
      </c>
      <c r="F43" s="73">
        <f>E43*356.34</f>
        <v>95.107146</v>
      </c>
      <c r="G43" s="7">
        <f t="shared" si="1"/>
        <v>0</v>
      </c>
      <c r="H43" s="68">
        <f t="shared" si="2"/>
        <v>0</v>
      </c>
      <c r="I43" s="71">
        <v>22</v>
      </c>
    </row>
    <row r="44" spans="1:9">
      <c r="A44" s="80" t="s">
        <v>51</v>
      </c>
      <c r="B44" s="8" t="s">
        <v>52</v>
      </c>
      <c r="C44" s="9" t="s">
        <v>53</v>
      </c>
      <c r="D44" s="18">
        <v>7.0000000000000001E-3</v>
      </c>
      <c r="E44" s="119">
        <f>SUM(D44:D58)</f>
        <v>0.52350000000000008</v>
      </c>
      <c r="F44" s="101">
        <f>E44*391.58</f>
        <v>204.99213000000003</v>
      </c>
      <c r="G44" s="89">
        <f t="shared" si="1"/>
        <v>0</v>
      </c>
      <c r="H44" s="89">
        <f t="shared" si="2"/>
        <v>0</v>
      </c>
      <c r="I44" s="104">
        <v>1</v>
      </c>
    </row>
    <row r="45" spans="1:9">
      <c r="A45" s="81"/>
      <c r="B45" s="11" t="s">
        <v>54</v>
      </c>
      <c r="C45" s="13" t="s">
        <v>53</v>
      </c>
      <c r="D45" s="12">
        <v>4.1099999999999998E-2</v>
      </c>
      <c r="E45" s="118"/>
      <c r="F45" s="109"/>
      <c r="G45" s="90"/>
      <c r="H45" s="90"/>
      <c r="I45" s="118"/>
    </row>
    <row r="46" spans="1:9">
      <c r="A46" s="81"/>
      <c r="B46" s="11" t="s">
        <v>55</v>
      </c>
      <c r="C46" s="13" t="s">
        <v>53</v>
      </c>
      <c r="D46" s="12">
        <v>6.4199999999999993E-2</v>
      </c>
      <c r="E46" s="118"/>
      <c r="F46" s="109"/>
      <c r="G46" s="90"/>
      <c r="H46" s="90"/>
      <c r="I46" s="118"/>
    </row>
    <row r="47" spans="1:9">
      <c r="A47" s="81"/>
      <c r="B47" s="11" t="s">
        <v>56</v>
      </c>
      <c r="C47" s="13" t="s">
        <v>53</v>
      </c>
      <c r="D47" s="12">
        <v>4.02E-2</v>
      </c>
      <c r="E47" s="118"/>
      <c r="F47" s="109"/>
      <c r="G47" s="90"/>
      <c r="H47" s="90"/>
      <c r="I47" s="118"/>
    </row>
    <row r="48" spans="1:9">
      <c r="A48" s="81"/>
      <c r="B48" s="11" t="s">
        <v>57</v>
      </c>
      <c r="C48" s="13" t="s">
        <v>53</v>
      </c>
      <c r="D48" s="12">
        <v>6.4999999999999997E-3</v>
      </c>
      <c r="E48" s="118"/>
      <c r="F48" s="109"/>
      <c r="G48" s="90"/>
      <c r="H48" s="90"/>
      <c r="I48" s="118"/>
    </row>
    <row r="49" spans="1:9">
      <c r="A49" s="81"/>
      <c r="B49" s="11" t="s">
        <v>58</v>
      </c>
      <c r="C49" s="13" t="s">
        <v>53</v>
      </c>
      <c r="D49" s="12">
        <v>7.8200000000000006E-2</v>
      </c>
      <c r="E49" s="118"/>
      <c r="F49" s="109"/>
      <c r="G49" s="90"/>
      <c r="H49" s="90"/>
      <c r="I49" s="118"/>
    </row>
    <row r="50" spans="1:9">
      <c r="A50" s="81"/>
      <c r="B50" s="11" t="s">
        <v>59</v>
      </c>
      <c r="C50" s="13" t="s">
        <v>53</v>
      </c>
      <c r="D50" s="12">
        <v>1.5900000000000001E-2</v>
      </c>
      <c r="E50" s="118"/>
      <c r="F50" s="109"/>
      <c r="G50" s="90"/>
      <c r="H50" s="90"/>
      <c r="I50" s="118"/>
    </row>
    <row r="51" spans="1:9">
      <c r="A51" s="81"/>
      <c r="B51" s="11" t="s">
        <v>60</v>
      </c>
      <c r="C51" s="13" t="s">
        <v>53</v>
      </c>
      <c r="D51" s="12">
        <v>1.34E-2</v>
      </c>
      <c r="E51" s="118"/>
      <c r="F51" s="109"/>
      <c r="G51" s="90"/>
      <c r="H51" s="90"/>
      <c r="I51" s="118"/>
    </row>
    <row r="52" spans="1:9">
      <c r="A52" s="81"/>
      <c r="B52" s="11" t="s">
        <v>61</v>
      </c>
      <c r="C52" s="13" t="s">
        <v>53</v>
      </c>
      <c r="D52" s="12">
        <v>4.9799999999999997E-2</v>
      </c>
      <c r="E52" s="118"/>
      <c r="F52" s="109"/>
      <c r="G52" s="90"/>
      <c r="H52" s="90"/>
      <c r="I52" s="118"/>
    </row>
    <row r="53" spans="1:9">
      <c r="A53" s="81"/>
      <c r="B53" s="11" t="s">
        <v>62</v>
      </c>
      <c r="C53" s="13" t="s">
        <v>53</v>
      </c>
      <c r="D53" s="12">
        <v>6.6500000000000004E-2</v>
      </c>
      <c r="E53" s="118"/>
      <c r="F53" s="109"/>
      <c r="G53" s="90"/>
      <c r="H53" s="90"/>
      <c r="I53" s="118"/>
    </row>
    <row r="54" spans="1:9">
      <c r="A54" s="81"/>
      <c r="B54" s="11" t="s">
        <v>63</v>
      </c>
      <c r="C54" s="13" t="s">
        <v>53</v>
      </c>
      <c r="D54" s="12">
        <v>3.6600000000000001E-2</v>
      </c>
      <c r="E54" s="118"/>
      <c r="F54" s="109"/>
      <c r="G54" s="90"/>
      <c r="H54" s="90"/>
      <c r="I54" s="118"/>
    </row>
    <row r="55" spans="1:9">
      <c r="A55" s="81"/>
      <c r="B55" s="11" t="s">
        <v>64</v>
      </c>
      <c r="C55" s="13" t="s">
        <v>53</v>
      </c>
      <c r="D55" s="12">
        <v>3.8E-3</v>
      </c>
      <c r="E55" s="118"/>
      <c r="F55" s="109"/>
      <c r="G55" s="90"/>
      <c r="H55" s="90"/>
      <c r="I55" s="118"/>
    </row>
    <row r="56" spans="1:9">
      <c r="A56" s="81"/>
      <c r="B56" s="11" t="s">
        <v>65</v>
      </c>
      <c r="C56" s="13" t="s">
        <v>53</v>
      </c>
      <c r="D56" s="12">
        <v>8.3299999999999999E-2</v>
      </c>
      <c r="E56" s="118"/>
      <c r="F56" s="109"/>
      <c r="G56" s="90"/>
      <c r="H56" s="90"/>
      <c r="I56" s="118"/>
    </row>
    <row r="57" spans="1:9">
      <c r="A57" s="81"/>
      <c r="B57" s="113" t="s">
        <v>66</v>
      </c>
      <c r="C57" s="114" t="s">
        <v>53</v>
      </c>
      <c r="D57" s="126">
        <v>1.7000000000000001E-2</v>
      </c>
      <c r="E57" s="118"/>
      <c r="F57" s="109"/>
      <c r="G57" s="90"/>
      <c r="H57" s="90"/>
      <c r="I57" s="118"/>
    </row>
    <row r="58" spans="1:9">
      <c r="A58" s="82"/>
      <c r="B58" s="100"/>
      <c r="C58" s="115"/>
      <c r="D58" s="144"/>
      <c r="E58" s="105"/>
      <c r="F58" s="102"/>
      <c r="G58" s="91"/>
      <c r="H58" s="91"/>
      <c r="I58" s="105"/>
    </row>
    <row r="59" spans="1:9">
      <c r="A59" s="106" t="s">
        <v>51</v>
      </c>
      <c r="B59" s="8" t="s">
        <v>67</v>
      </c>
      <c r="C59" s="9" t="s">
        <v>53</v>
      </c>
      <c r="D59" s="18">
        <v>1.6E-2</v>
      </c>
      <c r="E59" s="119">
        <f>SUM(D59:D65)</f>
        <v>0.11549999999999999</v>
      </c>
      <c r="F59" s="101">
        <f>E59*391.58</f>
        <v>45.227489999999996</v>
      </c>
      <c r="G59" s="89">
        <f>+F59*$K$1</f>
        <v>0</v>
      </c>
      <c r="H59" s="89">
        <f>G59/2</f>
        <v>0</v>
      </c>
      <c r="I59" s="104">
        <v>2</v>
      </c>
    </row>
    <row r="60" spans="1:9">
      <c r="A60" s="107"/>
      <c r="B60" s="11" t="s">
        <v>68</v>
      </c>
      <c r="C60" s="13" t="s">
        <v>53</v>
      </c>
      <c r="D60" s="12">
        <v>2.9600000000000001E-2</v>
      </c>
      <c r="E60" s="118"/>
      <c r="F60" s="109"/>
      <c r="G60" s="90"/>
      <c r="H60" s="90"/>
      <c r="I60" s="118"/>
    </row>
    <row r="61" spans="1:9">
      <c r="A61" s="107"/>
      <c r="B61" s="11" t="s">
        <v>69</v>
      </c>
      <c r="C61" s="13" t="s">
        <v>53</v>
      </c>
      <c r="D61" s="12">
        <v>2.52E-2</v>
      </c>
      <c r="E61" s="118"/>
      <c r="F61" s="109"/>
      <c r="G61" s="90"/>
      <c r="H61" s="90"/>
      <c r="I61" s="118"/>
    </row>
    <row r="62" spans="1:9">
      <c r="A62" s="107"/>
      <c r="B62" s="11" t="s">
        <v>70</v>
      </c>
      <c r="C62" s="13" t="s">
        <v>53</v>
      </c>
      <c r="D62" s="12">
        <v>1.8E-3</v>
      </c>
      <c r="E62" s="118"/>
      <c r="F62" s="109"/>
      <c r="G62" s="90"/>
      <c r="H62" s="90"/>
      <c r="I62" s="118"/>
    </row>
    <row r="63" spans="1:9">
      <c r="A63" s="107"/>
      <c r="B63" s="11" t="s">
        <v>71</v>
      </c>
      <c r="C63" s="13" t="s">
        <v>53</v>
      </c>
      <c r="D63" s="12">
        <v>3.56E-2</v>
      </c>
      <c r="E63" s="118"/>
      <c r="F63" s="109"/>
      <c r="G63" s="90"/>
      <c r="H63" s="90"/>
      <c r="I63" s="118"/>
    </row>
    <row r="64" spans="1:9">
      <c r="A64" s="107"/>
      <c r="B64" s="113" t="s">
        <v>72</v>
      </c>
      <c r="C64" s="114" t="s">
        <v>53</v>
      </c>
      <c r="D64" s="116">
        <v>7.3000000000000001E-3</v>
      </c>
      <c r="E64" s="118"/>
      <c r="F64" s="109"/>
      <c r="G64" s="90"/>
      <c r="H64" s="90"/>
      <c r="I64" s="118"/>
    </row>
    <row r="65" spans="1:9">
      <c r="A65" s="108"/>
      <c r="B65" s="100"/>
      <c r="C65" s="115"/>
      <c r="D65" s="117"/>
      <c r="E65" s="105"/>
      <c r="F65" s="102"/>
      <c r="G65" s="91"/>
      <c r="H65" s="91"/>
      <c r="I65" s="105"/>
    </row>
    <row r="66" spans="1:9">
      <c r="A66" s="106" t="s">
        <v>51</v>
      </c>
      <c r="B66" s="8" t="s">
        <v>73</v>
      </c>
      <c r="C66" s="9" t="s">
        <v>53</v>
      </c>
      <c r="D66" s="10">
        <v>6.4000000000000003E-3</v>
      </c>
      <c r="E66" s="104">
        <f>SUM(D66:D68)</f>
        <v>4.58E-2</v>
      </c>
      <c r="F66" s="101">
        <f>E66*391.58</f>
        <v>17.934363999999999</v>
      </c>
      <c r="G66" s="89">
        <f>+F66*$K$1</f>
        <v>0</v>
      </c>
      <c r="H66" s="89">
        <f>G66/2</f>
        <v>0</v>
      </c>
      <c r="I66" s="104">
        <v>3</v>
      </c>
    </row>
    <row r="67" spans="1:9">
      <c r="A67" s="107"/>
      <c r="B67" s="113" t="s">
        <v>74</v>
      </c>
      <c r="C67" s="114" t="s">
        <v>53</v>
      </c>
      <c r="D67" s="116">
        <v>3.9399999999999998E-2</v>
      </c>
      <c r="E67" s="118"/>
      <c r="F67" s="109"/>
      <c r="G67" s="90"/>
      <c r="H67" s="90"/>
      <c r="I67" s="118"/>
    </row>
    <row r="68" spans="1:9">
      <c r="A68" s="108"/>
      <c r="B68" s="100"/>
      <c r="C68" s="115"/>
      <c r="D68" s="117"/>
      <c r="E68" s="105"/>
      <c r="F68" s="102"/>
      <c r="G68" s="91"/>
      <c r="H68" s="91"/>
      <c r="I68" s="105"/>
    </row>
    <row r="69" spans="1:9">
      <c r="A69" s="80" t="s">
        <v>51</v>
      </c>
      <c r="B69" s="8" t="s">
        <v>75</v>
      </c>
      <c r="C69" s="9" t="s">
        <v>53</v>
      </c>
      <c r="D69" s="10">
        <v>6.6400000000000001E-2</v>
      </c>
      <c r="E69" s="104">
        <f>SUM(D69:D74)</f>
        <v>0.70609999999999995</v>
      </c>
      <c r="F69" s="101">
        <f>E69*391.58</f>
        <v>276.49463799999995</v>
      </c>
      <c r="G69" s="89">
        <f>+F69*$K$1</f>
        <v>0</v>
      </c>
      <c r="H69" s="89">
        <f>G69/2</f>
        <v>0</v>
      </c>
      <c r="I69" s="104">
        <v>4</v>
      </c>
    </row>
    <row r="70" spans="1:9">
      <c r="A70" s="81"/>
      <c r="B70" s="11" t="s">
        <v>76</v>
      </c>
      <c r="C70" s="13" t="s">
        <v>53</v>
      </c>
      <c r="D70" s="12">
        <v>3.3599999999999998E-2</v>
      </c>
      <c r="E70" s="118"/>
      <c r="F70" s="109"/>
      <c r="G70" s="90"/>
      <c r="H70" s="90"/>
      <c r="I70" s="118"/>
    </row>
    <row r="71" spans="1:9">
      <c r="A71" s="81"/>
      <c r="B71" s="11" t="s">
        <v>77</v>
      </c>
      <c r="C71" s="13" t="s">
        <v>53</v>
      </c>
      <c r="D71" s="12">
        <v>4.4999999999999997E-3</v>
      </c>
      <c r="E71" s="118"/>
      <c r="F71" s="109"/>
      <c r="G71" s="90"/>
      <c r="H71" s="90"/>
      <c r="I71" s="118"/>
    </row>
    <row r="72" spans="1:9">
      <c r="A72" s="81"/>
      <c r="B72" s="11" t="s">
        <v>78</v>
      </c>
      <c r="C72" s="13" t="s">
        <v>53</v>
      </c>
      <c r="D72" s="12">
        <v>0.51139999999999997</v>
      </c>
      <c r="E72" s="118"/>
      <c r="F72" s="109"/>
      <c r="G72" s="90"/>
      <c r="H72" s="90"/>
      <c r="I72" s="118"/>
    </row>
    <row r="73" spans="1:9">
      <c r="A73" s="81"/>
      <c r="B73" s="113" t="s">
        <v>79</v>
      </c>
      <c r="C73" s="114" t="s">
        <v>53</v>
      </c>
      <c r="D73" s="116">
        <v>9.0200000000000002E-2</v>
      </c>
      <c r="E73" s="118"/>
      <c r="F73" s="109"/>
      <c r="G73" s="90"/>
      <c r="H73" s="90"/>
      <c r="I73" s="118"/>
    </row>
    <row r="74" spans="1:9">
      <c r="A74" s="82"/>
      <c r="B74" s="100"/>
      <c r="C74" s="115"/>
      <c r="D74" s="117"/>
      <c r="E74" s="105"/>
      <c r="F74" s="102"/>
      <c r="G74" s="91"/>
      <c r="H74" s="91"/>
      <c r="I74" s="105"/>
    </row>
    <row r="75" spans="1:9">
      <c r="A75" s="17" t="s">
        <v>51</v>
      </c>
      <c r="B75" s="11" t="s">
        <v>80</v>
      </c>
      <c r="C75" t="s">
        <v>81</v>
      </c>
      <c r="D75" s="12">
        <v>0.28079999999999999</v>
      </c>
      <c r="E75" s="71">
        <f>D75</f>
        <v>0.28079999999999999</v>
      </c>
      <c r="F75" s="73">
        <f>E75*317.18</f>
        <v>89.064143999999999</v>
      </c>
      <c r="G75" s="7">
        <f>+F75*$K$1</f>
        <v>0</v>
      </c>
      <c r="H75" s="68">
        <f>G75/2</f>
        <v>0</v>
      </c>
      <c r="I75" s="71">
        <v>5</v>
      </c>
    </row>
    <row r="76" spans="1:9">
      <c r="A76" s="5" t="s">
        <v>51</v>
      </c>
      <c r="B76" s="3" t="s">
        <v>82</v>
      </c>
      <c r="C76" s="2" t="s">
        <v>83</v>
      </c>
      <c r="D76" s="1">
        <v>0.32629999999999998</v>
      </c>
      <c r="E76" s="4">
        <f>D76</f>
        <v>0.32629999999999998</v>
      </c>
      <c r="F76" s="6">
        <f>E76*195.79</f>
        <v>63.886276999999993</v>
      </c>
      <c r="G76" s="7">
        <f>+F76*$K$1</f>
        <v>0</v>
      </c>
      <c r="H76" s="7">
        <f>G76/2</f>
        <v>0</v>
      </c>
      <c r="I76" s="4">
        <v>6</v>
      </c>
    </row>
    <row r="77" spans="1:9">
      <c r="A77" s="17" t="s">
        <v>51</v>
      </c>
      <c r="B77" s="11" t="s">
        <v>84</v>
      </c>
      <c r="C77" t="s">
        <v>53</v>
      </c>
      <c r="D77" s="12">
        <v>6.1100000000000002E-2</v>
      </c>
      <c r="E77" s="71">
        <f>D77</f>
        <v>6.1100000000000002E-2</v>
      </c>
      <c r="F77" s="73">
        <f>E77*391.58</f>
        <v>23.925538</v>
      </c>
      <c r="G77" s="7">
        <f>+F77*$K$1</f>
        <v>0</v>
      </c>
      <c r="H77" s="68">
        <f>G77/2</f>
        <v>0</v>
      </c>
      <c r="I77" s="71">
        <v>7</v>
      </c>
    </row>
    <row r="78" spans="1:9">
      <c r="A78" s="80" t="s">
        <v>51</v>
      </c>
      <c r="B78" s="8" t="s">
        <v>85</v>
      </c>
      <c r="C78" s="9" t="s">
        <v>53</v>
      </c>
      <c r="D78" s="10">
        <v>1.2699999999999999E-2</v>
      </c>
      <c r="E78" s="104">
        <f>SUM(D78:D82)</f>
        <v>0.1358</v>
      </c>
      <c r="F78" s="101">
        <f>E78*391.58</f>
        <v>53.176563999999999</v>
      </c>
      <c r="G78" s="89">
        <f>+F78*$K$1</f>
        <v>0</v>
      </c>
      <c r="H78" s="89">
        <f>G78/2</f>
        <v>0</v>
      </c>
      <c r="I78" s="104">
        <v>8</v>
      </c>
    </row>
    <row r="79" spans="1:9">
      <c r="A79" s="81"/>
      <c r="B79" s="11" t="s">
        <v>86</v>
      </c>
      <c r="C79" s="13" t="s">
        <v>53</v>
      </c>
      <c r="D79" s="12">
        <v>4.4499999999999998E-2</v>
      </c>
      <c r="E79" s="118"/>
      <c r="F79" s="109"/>
      <c r="G79" s="90"/>
      <c r="H79" s="90"/>
      <c r="I79" s="118"/>
    </row>
    <row r="80" spans="1:9">
      <c r="A80" s="81"/>
      <c r="B80" s="11" t="s">
        <v>87</v>
      </c>
      <c r="C80" s="13" t="s">
        <v>53</v>
      </c>
      <c r="D80" s="14">
        <v>1.4E-2</v>
      </c>
      <c r="E80" s="118"/>
      <c r="F80" s="109"/>
      <c r="G80" s="90"/>
      <c r="H80" s="90"/>
      <c r="I80" s="118"/>
    </row>
    <row r="81" spans="1:9">
      <c r="A81" s="81"/>
      <c r="B81" s="113" t="s">
        <v>88</v>
      </c>
      <c r="C81" s="114" t="s">
        <v>53</v>
      </c>
      <c r="D81" s="116">
        <v>6.4600000000000005E-2</v>
      </c>
      <c r="E81" s="118"/>
      <c r="F81" s="109"/>
      <c r="G81" s="90"/>
      <c r="H81" s="90"/>
      <c r="I81" s="118"/>
    </row>
    <row r="82" spans="1:9">
      <c r="A82" s="82"/>
      <c r="B82" s="100"/>
      <c r="C82" s="115"/>
      <c r="D82" s="117"/>
      <c r="E82" s="105"/>
      <c r="F82" s="102"/>
      <c r="G82" s="91"/>
      <c r="H82" s="91"/>
      <c r="I82" s="105"/>
    </row>
    <row r="83" spans="1:9">
      <c r="A83" s="17" t="s">
        <v>51</v>
      </c>
      <c r="B83" s="11" t="s">
        <v>89</v>
      </c>
      <c r="C83" t="s">
        <v>53</v>
      </c>
      <c r="D83" s="12">
        <v>8.3199999999999996E-2</v>
      </c>
      <c r="E83" s="71">
        <f>D83</f>
        <v>8.3199999999999996E-2</v>
      </c>
      <c r="F83" s="73">
        <f>E83*391.58</f>
        <v>32.579456</v>
      </c>
      <c r="G83" s="7">
        <f>+F83*$K$1</f>
        <v>0</v>
      </c>
      <c r="H83" s="68">
        <f>G83/2</f>
        <v>0</v>
      </c>
      <c r="I83" s="71">
        <v>9</v>
      </c>
    </row>
    <row r="84" spans="1:9">
      <c r="A84" s="80" t="s">
        <v>51</v>
      </c>
      <c r="B84" s="8" t="s">
        <v>90</v>
      </c>
      <c r="C84" s="9" t="s">
        <v>53</v>
      </c>
      <c r="D84" s="10">
        <v>7.6600000000000001E-2</v>
      </c>
      <c r="E84" s="104">
        <f>SUM(D84:D86)</f>
        <v>8.6900000000000005E-2</v>
      </c>
      <c r="F84" s="101">
        <f>E84*391.58</f>
        <v>34.028302000000004</v>
      </c>
      <c r="G84" s="89">
        <f>+F84*$K$1</f>
        <v>0</v>
      </c>
      <c r="H84" s="89">
        <f>G84/2</f>
        <v>0</v>
      </c>
      <c r="I84" s="104">
        <v>10</v>
      </c>
    </row>
    <row r="85" spans="1:9">
      <c r="A85" s="81"/>
      <c r="B85" s="113" t="s">
        <v>91</v>
      </c>
      <c r="C85" s="114" t="s">
        <v>53</v>
      </c>
      <c r="D85" s="116">
        <v>1.03E-2</v>
      </c>
      <c r="E85" s="118"/>
      <c r="F85" s="109"/>
      <c r="G85" s="90"/>
      <c r="H85" s="90"/>
      <c r="I85" s="118"/>
    </row>
    <row r="86" spans="1:9">
      <c r="A86" s="82"/>
      <c r="B86" s="100"/>
      <c r="C86" s="115"/>
      <c r="D86" s="117"/>
      <c r="E86" s="105"/>
      <c r="F86" s="102"/>
      <c r="G86" s="91"/>
      <c r="H86" s="91"/>
      <c r="I86" s="105"/>
    </row>
    <row r="87" spans="1:9">
      <c r="A87" s="80" t="s">
        <v>51</v>
      </c>
      <c r="B87" s="8" t="s">
        <v>92</v>
      </c>
      <c r="C87" s="9" t="s">
        <v>53</v>
      </c>
      <c r="D87" s="10">
        <v>9.7999999999999997E-3</v>
      </c>
      <c r="E87" s="104">
        <f>SUM(D87:D89)</f>
        <v>8.6800000000000002E-2</v>
      </c>
      <c r="F87" s="101">
        <f>E87*391.58</f>
        <v>33.989143999999996</v>
      </c>
      <c r="G87" s="89">
        <f>+F87*$K$1</f>
        <v>0</v>
      </c>
      <c r="H87" s="89">
        <f>G87/2</f>
        <v>0</v>
      </c>
      <c r="I87" s="104">
        <v>11</v>
      </c>
    </row>
    <row r="88" spans="1:9">
      <c r="A88" s="81"/>
      <c r="B88" s="113" t="s">
        <v>93</v>
      </c>
      <c r="C88" s="114" t="s">
        <v>53</v>
      </c>
      <c r="D88" s="126">
        <v>7.6999999999999999E-2</v>
      </c>
      <c r="E88" s="118"/>
      <c r="F88" s="109"/>
      <c r="G88" s="90"/>
      <c r="H88" s="90"/>
      <c r="I88" s="118"/>
    </row>
    <row r="89" spans="1:9">
      <c r="A89" s="82"/>
      <c r="B89" s="100"/>
      <c r="C89" s="115"/>
      <c r="D89" s="144"/>
      <c r="E89" s="105"/>
      <c r="F89" s="102"/>
      <c r="G89" s="91"/>
      <c r="H89" s="91"/>
      <c r="I89" s="105"/>
    </row>
    <row r="90" spans="1:9">
      <c r="A90" s="17" t="s">
        <v>94</v>
      </c>
      <c r="B90" s="11" t="s">
        <v>95</v>
      </c>
      <c r="C90" t="s">
        <v>8</v>
      </c>
      <c r="D90" s="12">
        <v>0.2611</v>
      </c>
      <c r="E90" s="71">
        <f>D90</f>
        <v>0.2611</v>
      </c>
      <c r="F90" s="73">
        <f>E90*281.94</f>
        <v>73.614534000000006</v>
      </c>
      <c r="G90" s="7">
        <f>+F90*$K$1</f>
        <v>0</v>
      </c>
      <c r="H90" s="68">
        <f>G90/2</f>
        <v>0</v>
      </c>
      <c r="I90" s="71">
        <v>1</v>
      </c>
    </row>
    <row r="91" spans="1:9">
      <c r="A91" s="106" t="s">
        <v>94</v>
      </c>
      <c r="B91" s="8" t="s">
        <v>96</v>
      </c>
      <c r="C91" s="9" t="s">
        <v>97</v>
      </c>
      <c r="D91" s="10">
        <v>0.82020000000000004</v>
      </c>
      <c r="E91" s="119">
        <f>SUM(D91:D93)</f>
        <v>0.94800000000000006</v>
      </c>
      <c r="F91" s="101">
        <v>161.6</v>
      </c>
      <c r="G91" s="89">
        <f>+F91*$K$1</f>
        <v>0</v>
      </c>
      <c r="H91" s="89">
        <f>G91/2</f>
        <v>0</v>
      </c>
      <c r="I91" s="104">
        <v>2</v>
      </c>
    </row>
    <row r="92" spans="1:9">
      <c r="A92" s="107"/>
      <c r="B92" s="113" t="s">
        <v>98</v>
      </c>
      <c r="C92" s="114" t="s">
        <v>99</v>
      </c>
      <c r="D92" s="116">
        <v>0.1278</v>
      </c>
      <c r="E92" s="142"/>
      <c r="F92" s="109"/>
      <c r="G92" s="90"/>
      <c r="H92" s="90"/>
      <c r="I92" s="118"/>
    </row>
    <row r="93" spans="1:9">
      <c r="A93" s="108"/>
      <c r="B93" s="100"/>
      <c r="C93" s="115"/>
      <c r="D93" s="117"/>
      <c r="E93" s="143"/>
      <c r="F93" s="102"/>
      <c r="G93" s="91"/>
      <c r="H93" s="91"/>
      <c r="I93" s="105"/>
    </row>
    <row r="94" spans="1:9">
      <c r="A94" s="17" t="s">
        <v>94</v>
      </c>
      <c r="B94" s="11" t="s">
        <v>100</v>
      </c>
      <c r="C94" t="s">
        <v>97</v>
      </c>
      <c r="D94" s="12">
        <v>1.8251999999999999</v>
      </c>
      <c r="E94" s="71">
        <f>D94</f>
        <v>1.8251999999999999</v>
      </c>
      <c r="F94" s="73">
        <f>E94*158.59</f>
        <v>289.45846799999998</v>
      </c>
      <c r="G94" s="7">
        <f>+F94*$K$1</f>
        <v>0</v>
      </c>
      <c r="H94" s="68">
        <f>G94/2</f>
        <v>0</v>
      </c>
      <c r="I94" s="71">
        <v>3</v>
      </c>
    </row>
    <row r="95" spans="1:9">
      <c r="A95" s="5" t="s">
        <v>94</v>
      </c>
      <c r="B95" s="3" t="s">
        <v>101</v>
      </c>
      <c r="C95" s="2" t="s">
        <v>8</v>
      </c>
      <c r="D95" s="1">
        <v>0.15890000000000001</v>
      </c>
      <c r="E95" s="4">
        <f>D95</f>
        <v>0.15890000000000001</v>
      </c>
      <c r="F95" s="6">
        <f>E95*281.94</f>
        <v>44.800266000000001</v>
      </c>
      <c r="G95" s="7">
        <f>+F95*$K$1</f>
        <v>0</v>
      </c>
      <c r="H95" s="7">
        <f>G95/2</f>
        <v>0</v>
      </c>
      <c r="I95" s="4">
        <v>4</v>
      </c>
    </row>
    <row r="96" spans="1:9">
      <c r="A96" s="17" t="s">
        <v>94</v>
      </c>
      <c r="B96" s="11" t="s">
        <v>102</v>
      </c>
      <c r="C96" t="s">
        <v>15</v>
      </c>
      <c r="D96" s="12">
        <v>9.9699999999999997E-2</v>
      </c>
      <c r="E96" s="71">
        <f>D96</f>
        <v>9.9699999999999997E-2</v>
      </c>
      <c r="F96" s="73">
        <f>E96*356.34</f>
        <v>35.527097999999995</v>
      </c>
      <c r="G96" s="7">
        <f>+F96*$K$1</f>
        <v>0</v>
      </c>
      <c r="H96" s="68">
        <f>G96/2</f>
        <v>0</v>
      </c>
      <c r="I96" s="71">
        <v>5</v>
      </c>
    </row>
    <row r="97" spans="1:9">
      <c r="A97" s="106" t="s">
        <v>94</v>
      </c>
      <c r="B97" s="8" t="s">
        <v>103</v>
      </c>
      <c r="C97" s="9" t="s">
        <v>15</v>
      </c>
      <c r="D97" s="18">
        <v>2.4E-2</v>
      </c>
      <c r="E97" s="119">
        <f>SUM(D97:D99)</f>
        <v>0.11349999999999999</v>
      </c>
      <c r="F97" s="101">
        <f>E97*356.34</f>
        <v>40.444589999999991</v>
      </c>
      <c r="G97" s="89">
        <f>+F97*$K$1</f>
        <v>0</v>
      </c>
      <c r="H97" s="89">
        <f>G97/2</f>
        <v>0</v>
      </c>
      <c r="I97" s="104">
        <v>6</v>
      </c>
    </row>
    <row r="98" spans="1:9">
      <c r="A98" s="107"/>
      <c r="B98" s="113" t="s">
        <v>104</v>
      </c>
      <c r="C98" s="114" t="s">
        <v>15</v>
      </c>
      <c r="D98" s="116">
        <v>8.9499999999999996E-2</v>
      </c>
      <c r="E98" s="118"/>
      <c r="F98" s="109"/>
      <c r="G98" s="90"/>
      <c r="H98" s="90"/>
      <c r="I98" s="118"/>
    </row>
    <row r="99" spans="1:9">
      <c r="A99" s="108"/>
      <c r="B99" s="100"/>
      <c r="C99" s="115"/>
      <c r="D99" s="117"/>
      <c r="E99" s="105"/>
      <c r="F99" s="102"/>
      <c r="G99" s="91"/>
      <c r="H99" s="91"/>
      <c r="I99" s="105"/>
    </row>
    <row r="100" spans="1:9">
      <c r="A100" s="107" t="s">
        <v>94</v>
      </c>
      <c r="B100" s="11" t="s">
        <v>105</v>
      </c>
      <c r="C100" t="s">
        <v>15</v>
      </c>
      <c r="D100" s="12">
        <v>3.2800000000000003E-2</v>
      </c>
      <c r="E100" s="118">
        <f>SUM(D100:D102)</f>
        <v>0.15090000000000001</v>
      </c>
      <c r="F100" s="101">
        <f>E100*356.34</f>
        <v>53.771706000000002</v>
      </c>
      <c r="G100" s="89">
        <f>+F100*$K$1</f>
        <v>0</v>
      </c>
      <c r="H100" s="89">
        <f>G100/2</f>
        <v>0</v>
      </c>
      <c r="I100" s="118">
        <v>7</v>
      </c>
    </row>
    <row r="101" spans="1:9">
      <c r="A101" s="107"/>
      <c r="B101" s="113" t="s">
        <v>106</v>
      </c>
      <c r="C101" s="114" t="s">
        <v>15</v>
      </c>
      <c r="D101" s="116">
        <v>0.1181</v>
      </c>
      <c r="E101" s="118"/>
      <c r="F101" s="109"/>
      <c r="G101" s="90"/>
      <c r="H101" s="90"/>
      <c r="I101" s="118"/>
    </row>
    <row r="102" spans="1:9">
      <c r="A102" s="107"/>
      <c r="B102" s="100"/>
      <c r="C102" s="115"/>
      <c r="D102" s="117"/>
      <c r="E102" s="118"/>
      <c r="F102" s="102"/>
      <c r="G102" s="91"/>
      <c r="H102" s="91"/>
      <c r="I102" s="118"/>
    </row>
    <row r="103" spans="1:9">
      <c r="A103" s="5" t="s">
        <v>94</v>
      </c>
      <c r="B103" s="3" t="s">
        <v>107</v>
      </c>
      <c r="C103" s="2" t="s">
        <v>108</v>
      </c>
      <c r="D103" s="1">
        <v>4.4400000000000002E-2</v>
      </c>
      <c r="E103" s="4">
        <f t="shared" ref="E103:E113" si="3">D103</f>
        <v>4.4400000000000002E-2</v>
      </c>
      <c r="F103" s="6">
        <f>E103*49.34</f>
        <v>2.1906960000000004</v>
      </c>
      <c r="G103" s="7">
        <f t="shared" ref="G103:G114" si="4">+F103*$K$1</f>
        <v>0</v>
      </c>
      <c r="H103" s="7">
        <f t="shared" ref="H103:H114" si="5">G103/2</f>
        <v>0</v>
      </c>
      <c r="I103" s="4">
        <v>8</v>
      </c>
    </row>
    <row r="104" spans="1:9">
      <c r="A104" s="17" t="s">
        <v>94</v>
      </c>
      <c r="B104" s="11" t="s">
        <v>109</v>
      </c>
      <c r="C104" t="s">
        <v>97</v>
      </c>
      <c r="D104" s="12">
        <v>3.5900000000000001E-2</v>
      </c>
      <c r="E104" s="71">
        <f t="shared" si="3"/>
        <v>3.5900000000000001E-2</v>
      </c>
      <c r="F104" s="73">
        <f>E104*158.59</f>
        <v>5.6933810000000005</v>
      </c>
      <c r="G104" s="7">
        <f t="shared" si="4"/>
        <v>0</v>
      </c>
      <c r="H104" s="68">
        <f t="shared" si="5"/>
        <v>0</v>
      </c>
      <c r="I104" s="71">
        <v>9</v>
      </c>
    </row>
    <row r="105" spans="1:9">
      <c r="A105" s="5" t="s">
        <v>94</v>
      </c>
      <c r="B105" s="3" t="s">
        <v>110</v>
      </c>
      <c r="C105" s="2" t="s">
        <v>36</v>
      </c>
      <c r="D105" s="1">
        <v>0.90469999999999995</v>
      </c>
      <c r="E105" s="4">
        <f t="shared" si="3"/>
        <v>0.90469999999999995</v>
      </c>
      <c r="F105" s="6">
        <f>E105*56.39</f>
        <v>51.016033</v>
      </c>
      <c r="G105" s="7">
        <f t="shared" si="4"/>
        <v>0</v>
      </c>
      <c r="H105" s="7">
        <f t="shared" si="5"/>
        <v>0</v>
      </c>
      <c r="I105" s="4">
        <v>10</v>
      </c>
    </row>
    <row r="106" spans="1:9">
      <c r="A106" s="17" t="s">
        <v>111</v>
      </c>
      <c r="B106" s="11" t="s">
        <v>112</v>
      </c>
      <c r="C106" t="s">
        <v>38</v>
      </c>
      <c r="D106" s="12">
        <v>2.92E-2</v>
      </c>
      <c r="E106" s="71">
        <f t="shared" si="3"/>
        <v>2.92E-2</v>
      </c>
      <c r="F106" s="73">
        <f>E106*317.18</f>
        <v>9.2616560000000003</v>
      </c>
      <c r="G106" s="7">
        <f t="shared" si="4"/>
        <v>0</v>
      </c>
      <c r="H106" s="68">
        <f t="shared" si="5"/>
        <v>0</v>
      </c>
      <c r="I106" s="71">
        <v>1</v>
      </c>
    </row>
    <row r="107" spans="1:9">
      <c r="A107" s="5" t="s">
        <v>111</v>
      </c>
      <c r="B107" s="19">
        <v>412</v>
      </c>
      <c r="C107" s="2" t="s">
        <v>38</v>
      </c>
      <c r="D107" s="1">
        <v>2.4899999999999999E-2</v>
      </c>
      <c r="E107" s="4">
        <f t="shared" si="3"/>
        <v>2.4899999999999999E-2</v>
      </c>
      <c r="F107" s="6">
        <f>E107*317.18</f>
        <v>7.8977819999999994</v>
      </c>
      <c r="G107" s="7">
        <f t="shared" si="4"/>
        <v>0</v>
      </c>
      <c r="H107" s="7">
        <f t="shared" si="5"/>
        <v>0</v>
      </c>
      <c r="I107" s="4">
        <v>2</v>
      </c>
    </row>
    <row r="108" spans="1:9">
      <c r="A108" s="17" t="s">
        <v>111</v>
      </c>
      <c r="B108" s="11" t="s">
        <v>113</v>
      </c>
      <c r="C108" t="s">
        <v>38</v>
      </c>
      <c r="D108" s="12">
        <v>1.77E-2</v>
      </c>
      <c r="E108" s="71">
        <f t="shared" si="3"/>
        <v>1.77E-2</v>
      </c>
      <c r="F108" s="73">
        <f>E108*317.18</f>
        <v>5.6140860000000004</v>
      </c>
      <c r="G108" s="7">
        <f t="shared" si="4"/>
        <v>0</v>
      </c>
      <c r="H108" s="68">
        <f t="shared" si="5"/>
        <v>0</v>
      </c>
      <c r="I108" s="71">
        <v>3</v>
      </c>
    </row>
    <row r="109" spans="1:9">
      <c r="A109" s="5" t="s">
        <v>111</v>
      </c>
      <c r="B109" s="3" t="s">
        <v>114</v>
      </c>
      <c r="C109" s="2" t="s">
        <v>38</v>
      </c>
      <c r="D109" s="1">
        <v>1.0699999999999999E-2</v>
      </c>
      <c r="E109" s="4">
        <f t="shared" si="3"/>
        <v>1.0699999999999999E-2</v>
      </c>
      <c r="F109" s="6">
        <f>E109*317.18</f>
        <v>3.3938259999999998</v>
      </c>
      <c r="G109" s="7">
        <f t="shared" si="4"/>
        <v>0</v>
      </c>
      <c r="H109" s="7">
        <f t="shared" si="5"/>
        <v>0</v>
      </c>
      <c r="I109" s="4">
        <v>4</v>
      </c>
    </row>
    <row r="110" spans="1:9">
      <c r="A110" s="17" t="s">
        <v>111</v>
      </c>
      <c r="B110" s="11" t="s">
        <v>115</v>
      </c>
      <c r="C110" t="s">
        <v>15</v>
      </c>
      <c r="D110" s="12">
        <v>4.7500000000000001E-2</v>
      </c>
      <c r="E110" s="71">
        <f t="shared" si="3"/>
        <v>4.7500000000000001E-2</v>
      </c>
      <c r="F110" s="73">
        <f>E110*356.34</f>
        <v>16.92615</v>
      </c>
      <c r="G110" s="7">
        <f t="shared" si="4"/>
        <v>0</v>
      </c>
      <c r="H110" s="68">
        <f t="shared" si="5"/>
        <v>0</v>
      </c>
      <c r="I110" s="71">
        <v>5</v>
      </c>
    </row>
    <row r="111" spans="1:9">
      <c r="A111" s="5" t="s">
        <v>111</v>
      </c>
      <c r="B111" s="3" t="s">
        <v>116</v>
      </c>
      <c r="C111" s="2" t="s">
        <v>36</v>
      </c>
      <c r="D111" s="1">
        <v>4.1584000000000003</v>
      </c>
      <c r="E111" s="4">
        <f t="shared" si="3"/>
        <v>4.1584000000000003</v>
      </c>
      <c r="F111" s="6">
        <f>E111*56.39</f>
        <v>234.49217600000003</v>
      </c>
      <c r="G111" s="7">
        <f t="shared" si="4"/>
        <v>0</v>
      </c>
      <c r="H111" s="7">
        <f t="shared" si="5"/>
        <v>0</v>
      </c>
      <c r="I111" s="4">
        <v>6</v>
      </c>
    </row>
    <row r="112" spans="1:9">
      <c r="A112" s="17" t="s">
        <v>111</v>
      </c>
      <c r="B112" s="11" t="s">
        <v>117</v>
      </c>
      <c r="C112" t="s">
        <v>99</v>
      </c>
      <c r="D112" s="12">
        <v>2.64E-2</v>
      </c>
      <c r="E112" s="71">
        <f t="shared" si="3"/>
        <v>2.64E-2</v>
      </c>
      <c r="F112" s="73">
        <f>E112*246.7</f>
        <v>6.51288</v>
      </c>
      <c r="G112" s="7">
        <f t="shared" si="4"/>
        <v>0</v>
      </c>
      <c r="H112" s="68">
        <f t="shared" si="5"/>
        <v>0</v>
      </c>
      <c r="I112" s="71">
        <v>7</v>
      </c>
    </row>
    <row r="113" spans="1:9">
      <c r="A113" s="5" t="s">
        <v>111</v>
      </c>
      <c r="B113" s="54">
        <v>3060</v>
      </c>
      <c r="C113" s="53" t="s">
        <v>26</v>
      </c>
      <c r="D113" s="3">
        <v>10.6289</v>
      </c>
      <c r="E113" s="20">
        <f t="shared" si="3"/>
        <v>10.6289</v>
      </c>
      <c r="F113" s="6">
        <f>E113*63.44</f>
        <v>674.297416</v>
      </c>
      <c r="G113" s="7">
        <f t="shared" si="4"/>
        <v>0</v>
      </c>
      <c r="H113" s="7">
        <f t="shared" si="5"/>
        <v>0</v>
      </c>
      <c r="I113" s="20">
        <v>8</v>
      </c>
    </row>
    <row r="114" spans="1:9">
      <c r="A114" s="80" t="s">
        <v>118</v>
      </c>
      <c r="B114" s="8" t="s">
        <v>119</v>
      </c>
      <c r="C114" s="9" t="s">
        <v>38</v>
      </c>
      <c r="D114" s="10">
        <v>9.2700000000000005E-2</v>
      </c>
      <c r="E114" s="104">
        <f>SUM(D114:D120)</f>
        <v>0.53520000000000001</v>
      </c>
      <c r="F114" s="101">
        <f>E114*317.18</f>
        <v>169.75473600000001</v>
      </c>
      <c r="G114" s="89">
        <f t="shared" si="4"/>
        <v>0</v>
      </c>
      <c r="H114" s="89">
        <f t="shared" si="5"/>
        <v>0</v>
      </c>
      <c r="I114" s="104">
        <v>1</v>
      </c>
    </row>
    <row r="115" spans="1:9">
      <c r="A115" s="81"/>
      <c r="B115" s="11" t="s">
        <v>120</v>
      </c>
      <c r="C115" s="13" t="s">
        <v>38</v>
      </c>
      <c r="D115" s="12">
        <v>9.8500000000000004E-2</v>
      </c>
      <c r="E115" s="118"/>
      <c r="F115" s="109"/>
      <c r="G115" s="90"/>
      <c r="H115" s="90"/>
      <c r="I115" s="118"/>
    </row>
    <row r="116" spans="1:9">
      <c r="A116" s="81"/>
      <c r="B116" s="11" t="s">
        <v>121</v>
      </c>
      <c r="C116" s="13" t="s">
        <v>38</v>
      </c>
      <c r="D116" s="12">
        <v>9.6699999999999994E-2</v>
      </c>
      <c r="E116" s="118"/>
      <c r="F116" s="109"/>
      <c r="G116" s="90"/>
      <c r="H116" s="90"/>
      <c r="I116" s="118"/>
    </row>
    <row r="117" spans="1:9">
      <c r="A117" s="81"/>
      <c r="B117" s="11" t="s">
        <v>122</v>
      </c>
      <c r="C117" s="13" t="s">
        <v>38</v>
      </c>
      <c r="D117" s="12">
        <v>8.4699999999999998E-2</v>
      </c>
      <c r="E117" s="118"/>
      <c r="F117" s="109"/>
      <c r="G117" s="90"/>
      <c r="H117" s="90"/>
      <c r="I117" s="118"/>
    </row>
    <row r="118" spans="1:9">
      <c r="A118" s="81"/>
      <c r="B118" s="11" t="s">
        <v>123</v>
      </c>
      <c r="C118" s="13" t="s">
        <v>38</v>
      </c>
      <c r="D118" s="12">
        <v>7.9600000000000004E-2</v>
      </c>
      <c r="E118" s="118"/>
      <c r="F118" s="109"/>
      <c r="G118" s="90"/>
      <c r="H118" s="90"/>
      <c r="I118" s="118"/>
    </row>
    <row r="119" spans="1:9">
      <c r="A119" s="81"/>
      <c r="B119" s="113" t="s">
        <v>124</v>
      </c>
      <c r="C119" s="114" t="s">
        <v>38</v>
      </c>
      <c r="D119" s="126">
        <v>8.3000000000000004E-2</v>
      </c>
      <c r="E119" s="118"/>
      <c r="F119" s="109"/>
      <c r="G119" s="90"/>
      <c r="H119" s="90"/>
      <c r="I119" s="118"/>
    </row>
    <row r="120" spans="1:9">
      <c r="A120" s="82"/>
      <c r="B120" s="100"/>
      <c r="C120" s="115"/>
      <c r="D120" s="144"/>
      <c r="E120" s="105"/>
      <c r="F120" s="102"/>
      <c r="G120" s="91"/>
      <c r="H120" s="91"/>
      <c r="I120" s="105"/>
    </row>
    <row r="121" spans="1:9">
      <c r="A121" s="80" t="s">
        <v>118</v>
      </c>
      <c r="B121" s="8" t="s">
        <v>30</v>
      </c>
      <c r="C121" s="9" t="s">
        <v>38</v>
      </c>
      <c r="D121" s="10">
        <v>2.1700000000000001E-2</v>
      </c>
      <c r="E121" s="104">
        <f>SUM(D121:D124)</f>
        <v>0.11169999999999999</v>
      </c>
      <c r="F121" s="101">
        <f>E121*317.18</f>
        <v>35.429006000000001</v>
      </c>
      <c r="G121" s="89">
        <f>+F121*$K$1</f>
        <v>0</v>
      </c>
      <c r="H121" s="89">
        <f>G121/2</f>
        <v>0</v>
      </c>
      <c r="I121" s="104">
        <v>2</v>
      </c>
    </row>
    <row r="122" spans="1:9">
      <c r="A122" s="81"/>
      <c r="B122" s="11" t="s">
        <v>125</v>
      </c>
      <c r="C122" s="13" t="s">
        <v>38</v>
      </c>
      <c r="D122" s="14">
        <v>0.08</v>
      </c>
      <c r="E122" s="118"/>
      <c r="F122" s="109"/>
      <c r="G122" s="90"/>
      <c r="H122" s="90"/>
      <c r="I122" s="118"/>
    </row>
    <row r="123" spans="1:9">
      <c r="A123" s="81"/>
      <c r="B123" s="113" t="s">
        <v>126</v>
      </c>
      <c r="C123" s="114" t="s">
        <v>38</v>
      </c>
      <c r="D123" s="126">
        <v>0.01</v>
      </c>
      <c r="E123" s="118"/>
      <c r="F123" s="109"/>
      <c r="G123" s="90"/>
      <c r="H123" s="90"/>
      <c r="I123" s="118"/>
    </row>
    <row r="124" spans="1:9">
      <c r="A124" s="82"/>
      <c r="B124" s="100"/>
      <c r="C124" s="115"/>
      <c r="D124" s="144"/>
      <c r="E124" s="105"/>
      <c r="F124" s="102"/>
      <c r="G124" s="91"/>
      <c r="H124" s="91"/>
      <c r="I124" s="105"/>
    </row>
    <row r="125" spans="1:9">
      <c r="A125" s="17" t="s">
        <v>118</v>
      </c>
      <c r="B125" s="11" t="s">
        <v>127</v>
      </c>
      <c r="C125" t="s">
        <v>26</v>
      </c>
      <c r="D125" s="12">
        <v>0.6583</v>
      </c>
      <c r="E125" s="71">
        <f>D125</f>
        <v>0.6583</v>
      </c>
      <c r="F125" s="73">
        <f>E125*63.44</f>
        <v>41.762551999999999</v>
      </c>
      <c r="G125" s="7">
        <f>+F125*$K$1</f>
        <v>0</v>
      </c>
      <c r="H125" s="68">
        <f>G125/2</f>
        <v>0</v>
      </c>
      <c r="I125" s="71">
        <v>3</v>
      </c>
    </row>
    <row r="126" spans="1:9">
      <c r="A126" s="5" t="s">
        <v>118</v>
      </c>
      <c r="B126" s="3" t="s">
        <v>128</v>
      </c>
      <c r="C126" s="2" t="s">
        <v>8</v>
      </c>
      <c r="D126" s="1">
        <v>0.10639999999999999</v>
      </c>
      <c r="E126" s="4">
        <f>D126</f>
        <v>0.10639999999999999</v>
      </c>
      <c r="F126" s="6">
        <f>E126*281.94</f>
        <v>29.998415999999999</v>
      </c>
      <c r="G126" s="7">
        <f>+F126*$K$1</f>
        <v>0</v>
      </c>
      <c r="H126" s="7">
        <f>G126/2</f>
        <v>0</v>
      </c>
      <c r="I126" s="4">
        <v>4</v>
      </c>
    </row>
    <row r="127" spans="1:9">
      <c r="A127" s="17" t="s">
        <v>118</v>
      </c>
      <c r="B127" s="11" t="s">
        <v>129</v>
      </c>
      <c r="C127" t="s">
        <v>15</v>
      </c>
      <c r="D127" s="12">
        <v>7.1800000000000003E-2</v>
      </c>
      <c r="E127" s="71">
        <f>D127</f>
        <v>7.1800000000000003E-2</v>
      </c>
      <c r="F127" s="73">
        <f>E127*356.34</f>
        <v>25.585211999999999</v>
      </c>
      <c r="G127" s="7">
        <f>+F127*$K$1</f>
        <v>0</v>
      </c>
      <c r="H127" s="68">
        <f>G127/2</f>
        <v>0</v>
      </c>
      <c r="I127" s="71">
        <v>5</v>
      </c>
    </row>
    <row r="128" spans="1:9">
      <c r="A128" s="5" t="s">
        <v>118</v>
      </c>
      <c r="B128" s="3" t="s">
        <v>130</v>
      </c>
      <c r="C128" s="2" t="s">
        <v>53</v>
      </c>
      <c r="D128" s="1">
        <v>0.13120000000000001</v>
      </c>
      <c r="E128" s="4">
        <f>D128</f>
        <v>0.13120000000000001</v>
      </c>
      <c r="F128" s="6">
        <f>E128*391.58</f>
        <v>51.375295999999999</v>
      </c>
      <c r="G128" s="7">
        <f>+F128*$K$1</f>
        <v>0</v>
      </c>
      <c r="H128" s="7">
        <f>G128/2</f>
        <v>0</v>
      </c>
      <c r="I128" s="4">
        <v>6</v>
      </c>
    </row>
    <row r="129" spans="1:9">
      <c r="A129" s="80" t="s">
        <v>118</v>
      </c>
      <c r="B129" s="8" t="s">
        <v>131</v>
      </c>
      <c r="C129" s="9" t="s">
        <v>15</v>
      </c>
      <c r="D129" s="10">
        <v>4.6899999999999997E-2</v>
      </c>
      <c r="E129" s="104">
        <f>SUM(D129:D132)</f>
        <v>6.2199999999999991E-2</v>
      </c>
      <c r="F129" s="101">
        <f>E129*356.34</f>
        <v>22.164347999999997</v>
      </c>
      <c r="G129" s="89">
        <f>+F129*$K$1</f>
        <v>0</v>
      </c>
      <c r="H129" s="89">
        <f>G129/2</f>
        <v>0</v>
      </c>
      <c r="I129" s="104">
        <v>7</v>
      </c>
    </row>
    <row r="130" spans="1:9">
      <c r="A130" s="81"/>
      <c r="B130" s="11" t="s">
        <v>132</v>
      </c>
      <c r="C130" s="13" t="s">
        <v>15</v>
      </c>
      <c r="D130" s="12">
        <v>1.1299999999999999E-2</v>
      </c>
      <c r="E130" s="118"/>
      <c r="F130" s="109"/>
      <c r="G130" s="90"/>
      <c r="H130" s="90"/>
      <c r="I130" s="118"/>
    </row>
    <row r="131" spans="1:9">
      <c r="A131" s="81"/>
      <c r="B131" s="113" t="s">
        <v>133</v>
      </c>
      <c r="C131" s="114" t="s">
        <v>15</v>
      </c>
      <c r="D131" s="126">
        <v>4.0000000000000001E-3</v>
      </c>
      <c r="E131" s="118"/>
      <c r="F131" s="109"/>
      <c r="G131" s="90"/>
      <c r="H131" s="90"/>
      <c r="I131" s="118"/>
    </row>
    <row r="132" spans="1:9">
      <c r="A132" s="82"/>
      <c r="B132" s="100"/>
      <c r="C132" s="115"/>
      <c r="D132" s="144"/>
      <c r="E132" s="105"/>
      <c r="F132" s="102"/>
      <c r="G132" s="91"/>
      <c r="H132" s="91"/>
      <c r="I132" s="105"/>
    </row>
    <row r="133" spans="1:9">
      <c r="A133" s="17" t="s">
        <v>118</v>
      </c>
      <c r="B133" s="11" t="s">
        <v>134</v>
      </c>
      <c r="C133" t="s">
        <v>15</v>
      </c>
      <c r="D133" s="12">
        <v>8.4699999999999998E-2</v>
      </c>
      <c r="E133" s="71">
        <f>D133</f>
        <v>8.4699999999999998E-2</v>
      </c>
      <c r="F133" s="73">
        <f>E133*356.34</f>
        <v>30.181997999999997</v>
      </c>
      <c r="G133" s="7">
        <f>+F133*$K$1</f>
        <v>0</v>
      </c>
      <c r="H133" s="68">
        <f>G133/2</f>
        <v>0</v>
      </c>
      <c r="I133" s="71">
        <v>8</v>
      </c>
    </row>
    <row r="134" spans="1:9">
      <c r="A134" s="80" t="s">
        <v>118</v>
      </c>
      <c r="B134" s="8" t="s">
        <v>135</v>
      </c>
      <c r="C134" s="9" t="s">
        <v>53</v>
      </c>
      <c r="D134" s="10">
        <v>3.8600000000000002E-2</v>
      </c>
      <c r="E134" s="104">
        <f>SUM(D134:D137)</f>
        <v>0.21279999999999999</v>
      </c>
      <c r="F134" s="101">
        <f>E134*391.58</f>
        <v>83.328223999999992</v>
      </c>
      <c r="G134" s="89">
        <f>+F134*$K$1</f>
        <v>0</v>
      </c>
      <c r="H134" s="89">
        <f>G134/2</f>
        <v>0</v>
      </c>
      <c r="I134" s="104">
        <v>9</v>
      </c>
    </row>
    <row r="135" spans="1:9">
      <c r="A135" s="81"/>
      <c r="B135" s="11" t="s">
        <v>136</v>
      </c>
      <c r="C135" s="13" t="s">
        <v>53</v>
      </c>
      <c r="D135" s="12">
        <v>8.7099999999999997E-2</v>
      </c>
      <c r="E135" s="118"/>
      <c r="F135" s="109"/>
      <c r="G135" s="90"/>
      <c r="H135" s="90"/>
      <c r="I135" s="118"/>
    </row>
    <row r="136" spans="1:9">
      <c r="A136" s="81"/>
      <c r="B136" s="113" t="s">
        <v>137</v>
      </c>
      <c r="C136" s="114" t="s">
        <v>53</v>
      </c>
      <c r="D136" s="116">
        <v>8.7099999999999997E-2</v>
      </c>
      <c r="E136" s="118"/>
      <c r="F136" s="109"/>
      <c r="G136" s="90"/>
      <c r="H136" s="90"/>
      <c r="I136" s="118"/>
    </row>
    <row r="137" spans="1:9">
      <c r="A137" s="82"/>
      <c r="B137" s="100"/>
      <c r="C137" s="115"/>
      <c r="D137" s="117"/>
      <c r="E137" s="105"/>
      <c r="F137" s="102"/>
      <c r="G137" s="91"/>
      <c r="H137" s="91"/>
      <c r="I137" s="105"/>
    </row>
    <row r="138" spans="1:9">
      <c r="A138" s="17" t="s">
        <v>118</v>
      </c>
      <c r="B138" s="11" t="s">
        <v>138</v>
      </c>
      <c r="C138" t="s">
        <v>53</v>
      </c>
      <c r="D138" s="12">
        <v>4.1300000000000003E-2</v>
      </c>
      <c r="E138" s="71">
        <f t="shared" ref="E138:E146" si="6">D138</f>
        <v>4.1300000000000003E-2</v>
      </c>
      <c r="F138" s="73">
        <f>E138*391.58</f>
        <v>16.172254000000002</v>
      </c>
      <c r="G138" s="7">
        <f t="shared" ref="G138:G147" si="7">+F138*$K$1</f>
        <v>0</v>
      </c>
      <c r="H138" s="68">
        <f t="shared" ref="H138:H147" si="8">G138/2</f>
        <v>0</v>
      </c>
      <c r="I138" s="71">
        <v>10</v>
      </c>
    </row>
    <row r="139" spans="1:9">
      <c r="A139" s="5" t="s">
        <v>118</v>
      </c>
      <c r="B139" s="3" t="s">
        <v>139</v>
      </c>
      <c r="C139" s="2" t="s">
        <v>53</v>
      </c>
      <c r="D139" s="1">
        <v>4.1700000000000001E-2</v>
      </c>
      <c r="E139" s="4">
        <f t="shared" si="6"/>
        <v>4.1700000000000001E-2</v>
      </c>
      <c r="F139" s="6">
        <f>E139*391.58</f>
        <v>16.328886000000001</v>
      </c>
      <c r="G139" s="7">
        <f t="shared" si="7"/>
        <v>0</v>
      </c>
      <c r="H139" s="7">
        <f t="shared" si="8"/>
        <v>0</v>
      </c>
      <c r="I139" s="4">
        <v>11</v>
      </c>
    </row>
    <row r="140" spans="1:9">
      <c r="A140" s="17" t="s">
        <v>118</v>
      </c>
      <c r="B140" s="11" t="s">
        <v>140</v>
      </c>
      <c r="C140" t="s">
        <v>53</v>
      </c>
      <c r="D140" s="12">
        <v>2.0199999999999999E-2</v>
      </c>
      <c r="E140" s="71">
        <f t="shared" si="6"/>
        <v>2.0199999999999999E-2</v>
      </c>
      <c r="F140" s="73">
        <f>E140*391.58</f>
        <v>7.9099159999999991</v>
      </c>
      <c r="G140" s="7">
        <f t="shared" si="7"/>
        <v>0</v>
      </c>
      <c r="H140" s="68">
        <f t="shared" si="8"/>
        <v>0</v>
      </c>
      <c r="I140" s="71">
        <v>12</v>
      </c>
    </row>
    <row r="141" spans="1:9">
      <c r="A141" s="5" t="s">
        <v>118</v>
      </c>
      <c r="B141" s="3" t="s">
        <v>141</v>
      </c>
      <c r="C141" s="2" t="s">
        <v>53</v>
      </c>
      <c r="D141" s="1">
        <v>2.0199999999999999E-2</v>
      </c>
      <c r="E141" s="4">
        <f t="shared" si="6"/>
        <v>2.0199999999999999E-2</v>
      </c>
      <c r="F141" s="6">
        <f>E141*391.58</f>
        <v>7.9099159999999991</v>
      </c>
      <c r="G141" s="7">
        <f t="shared" si="7"/>
        <v>0</v>
      </c>
      <c r="H141" s="7">
        <f t="shared" si="8"/>
        <v>0</v>
      </c>
      <c r="I141" s="4">
        <v>13</v>
      </c>
    </row>
    <row r="142" spans="1:9">
      <c r="A142" s="17" t="s">
        <v>118</v>
      </c>
      <c r="B142" s="11" t="s">
        <v>142</v>
      </c>
      <c r="C142" t="s">
        <v>38</v>
      </c>
      <c r="D142" s="12">
        <v>4.5400000000000003E-2</v>
      </c>
      <c r="E142" s="71">
        <f t="shared" si="6"/>
        <v>4.5400000000000003E-2</v>
      </c>
      <c r="F142" s="73">
        <f>E142*317.18</f>
        <v>14.399972000000002</v>
      </c>
      <c r="G142" s="7">
        <f t="shared" si="7"/>
        <v>0</v>
      </c>
      <c r="H142" s="68">
        <f t="shared" si="8"/>
        <v>0</v>
      </c>
      <c r="I142" s="71">
        <v>14</v>
      </c>
    </row>
    <row r="143" spans="1:9">
      <c r="A143" s="5" t="s">
        <v>118</v>
      </c>
      <c r="B143" s="3" t="s">
        <v>143</v>
      </c>
      <c r="C143" s="2" t="s">
        <v>53</v>
      </c>
      <c r="D143" s="1">
        <v>4.82E-2</v>
      </c>
      <c r="E143" s="4">
        <f t="shared" si="6"/>
        <v>4.82E-2</v>
      </c>
      <c r="F143" s="6">
        <f>E143*391.58</f>
        <v>18.874155999999999</v>
      </c>
      <c r="G143" s="7">
        <f t="shared" si="7"/>
        <v>0</v>
      </c>
      <c r="H143" s="7">
        <f t="shared" si="8"/>
        <v>0</v>
      </c>
      <c r="I143" s="4">
        <v>15</v>
      </c>
    </row>
    <row r="144" spans="1:9">
      <c r="A144" s="17" t="s">
        <v>118</v>
      </c>
      <c r="B144" s="11" t="s">
        <v>144</v>
      </c>
      <c r="C144" t="s">
        <v>53</v>
      </c>
      <c r="D144" s="12">
        <v>3.7400000000000003E-2</v>
      </c>
      <c r="E144" s="71">
        <f t="shared" si="6"/>
        <v>3.7400000000000003E-2</v>
      </c>
      <c r="F144" s="73">
        <f>E144*391.58</f>
        <v>14.645092</v>
      </c>
      <c r="G144" s="7">
        <f t="shared" si="7"/>
        <v>0</v>
      </c>
      <c r="H144" s="68">
        <f t="shared" si="8"/>
        <v>0</v>
      </c>
      <c r="I144" s="71">
        <v>16</v>
      </c>
    </row>
    <row r="145" spans="1:9">
      <c r="A145" s="5" t="s">
        <v>118</v>
      </c>
      <c r="B145" s="3" t="s">
        <v>145</v>
      </c>
      <c r="C145" s="2" t="s">
        <v>53</v>
      </c>
      <c r="D145" s="1">
        <v>3.78E-2</v>
      </c>
      <c r="E145" s="4">
        <f t="shared" si="6"/>
        <v>3.78E-2</v>
      </c>
      <c r="F145" s="6">
        <f>E145*391.58</f>
        <v>14.801724</v>
      </c>
      <c r="G145" s="7">
        <f t="shared" si="7"/>
        <v>0</v>
      </c>
      <c r="H145" s="7">
        <f t="shared" si="8"/>
        <v>0</v>
      </c>
      <c r="I145" s="4">
        <v>17</v>
      </c>
    </row>
    <row r="146" spans="1:9">
      <c r="A146" s="17" t="s">
        <v>118</v>
      </c>
      <c r="B146" s="11" t="s">
        <v>146</v>
      </c>
      <c r="C146" t="s">
        <v>53</v>
      </c>
      <c r="D146" s="12">
        <v>1.8100000000000002E-2</v>
      </c>
      <c r="E146" s="71">
        <f t="shared" si="6"/>
        <v>1.8100000000000002E-2</v>
      </c>
      <c r="F146" s="73">
        <f>E146*391.58</f>
        <v>7.0875980000000007</v>
      </c>
      <c r="G146" s="7">
        <f t="shared" si="7"/>
        <v>0</v>
      </c>
      <c r="H146" s="68">
        <f t="shared" si="8"/>
        <v>0</v>
      </c>
      <c r="I146" s="71">
        <v>18</v>
      </c>
    </row>
    <row r="147" spans="1:9">
      <c r="A147" s="80" t="s">
        <v>118</v>
      </c>
      <c r="B147" s="8" t="s">
        <v>147</v>
      </c>
      <c r="C147" s="9" t="s">
        <v>53</v>
      </c>
      <c r="D147" s="10">
        <v>0.37409999999999999</v>
      </c>
      <c r="E147" s="104">
        <f>SUM(D147:D149)</f>
        <v>0.3891</v>
      </c>
      <c r="F147" s="101">
        <f>E147*391.58</f>
        <v>152.363778</v>
      </c>
      <c r="G147" s="89">
        <f t="shared" si="7"/>
        <v>0</v>
      </c>
      <c r="H147" s="89">
        <f t="shared" si="8"/>
        <v>0</v>
      </c>
      <c r="I147" s="104">
        <v>19</v>
      </c>
    </row>
    <row r="148" spans="1:9">
      <c r="A148" s="81"/>
      <c r="B148" s="113" t="s">
        <v>148</v>
      </c>
      <c r="C148" s="114" t="s">
        <v>53</v>
      </c>
      <c r="D148" s="126">
        <v>1.4999999999999999E-2</v>
      </c>
      <c r="E148" s="118"/>
      <c r="F148" s="109"/>
      <c r="G148" s="90"/>
      <c r="H148" s="90"/>
      <c r="I148" s="118"/>
    </row>
    <row r="149" spans="1:9">
      <c r="A149" s="82"/>
      <c r="B149" s="100"/>
      <c r="C149" s="115"/>
      <c r="D149" s="144"/>
      <c r="E149" s="105"/>
      <c r="F149" s="102"/>
      <c r="G149" s="91"/>
      <c r="H149" s="91"/>
      <c r="I149" s="105"/>
    </row>
    <row r="150" spans="1:9">
      <c r="A150" s="17" t="s">
        <v>118</v>
      </c>
      <c r="B150" s="11" t="s">
        <v>149</v>
      </c>
      <c r="C150" t="s">
        <v>53</v>
      </c>
      <c r="D150" s="14">
        <v>6.0000000000000001E-3</v>
      </c>
      <c r="E150" s="75">
        <f t="shared" ref="E150:E159" si="9">D150</f>
        <v>6.0000000000000001E-3</v>
      </c>
      <c r="F150" s="73">
        <f>E150*391.58</f>
        <v>2.3494799999999998</v>
      </c>
      <c r="G150" s="7">
        <f t="shared" ref="G150:G160" si="10">+F150*$K$1</f>
        <v>0</v>
      </c>
      <c r="H150" s="68">
        <f t="shared" ref="H150:H160" si="11">G150/2</f>
        <v>0</v>
      </c>
      <c r="I150" s="71">
        <v>20</v>
      </c>
    </row>
    <row r="151" spans="1:9">
      <c r="A151" s="5" t="s">
        <v>150</v>
      </c>
      <c r="B151" s="3" t="s">
        <v>151</v>
      </c>
      <c r="C151" s="2" t="s">
        <v>152</v>
      </c>
      <c r="D151" s="1">
        <v>1.3318000000000001</v>
      </c>
      <c r="E151" s="4">
        <f t="shared" si="9"/>
        <v>1.3318000000000001</v>
      </c>
      <c r="F151" s="6">
        <f>E151*35.63</f>
        <v>47.452034000000005</v>
      </c>
      <c r="G151" s="7">
        <f t="shared" si="10"/>
        <v>0</v>
      </c>
      <c r="H151" s="7">
        <f t="shared" si="11"/>
        <v>0</v>
      </c>
      <c r="I151" s="4">
        <v>1</v>
      </c>
    </row>
    <row r="152" spans="1:9">
      <c r="A152" s="5" t="s">
        <v>150</v>
      </c>
      <c r="B152" s="3" t="s">
        <v>153</v>
      </c>
      <c r="C152" s="2" t="s">
        <v>152</v>
      </c>
      <c r="D152" s="1">
        <v>0.94020000000000004</v>
      </c>
      <c r="E152" s="4">
        <f t="shared" si="9"/>
        <v>0.94020000000000004</v>
      </c>
      <c r="F152" s="6">
        <f>E152*35.63</f>
        <v>33.499326000000003</v>
      </c>
      <c r="G152" s="7">
        <f t="shared" si="10"/>
        <v>0</v>
      </c>
      <c r="H152" s="7">
        <f t="shared" si="11"/>
        <v>0</v>
      </c>
      <c r="I152" s="4">
        <v>2</v>
      </c>
    </row>
    <row r="153" spans="1:9">
      <c r="A153" s="22" t="s">
        <v>150</v>
      </c>
      <c r="B153" s="24" t="s">
        <v>154</v>
      </c>
      <c r="C153" s="23" t="s">
        <v>53</v>
      </c>
      <c r="D153" s="25">
        <v>0.2732</v>
      </c>
      <c r="E153" s="72">
        <f t="shared" si="9"/>
        <v>0.2732</v>
      </c>
      <c r="F153" s="74">
        <f>E153*391.58</f>
        <v>106.97965599999999</v>
      </c>
      <c r="G153" s="7">
        <f t="shared" si="10"/>
        <v>0</v>
      </c>
      <c r="H153" s="69">
        <f t="shared" si="11"/>
        <v>0</v>
      </c>
      <c r="I153" s="72">
        <v>3</v>
      </c>
    </row>
    <row r="154" spans="1:9">
      <c r="A154" s="17" t="s">
        <v>150</v>
      </c>
      <c r="B154" s="11" t="s">
        <v>155</v>
      </c>
      <c r="C154" t="s">
        <v>53</v>
      </c>
      <c r="D154" s="12">
        <v>0.15260000000000001</v>
      </c>
      <c r="E154" s="71">
        <f t="shared" si="9"/>
        <v>0.15260000000000001</v>
      </c>
      <c r="F154" s="73">
        <f>E154*391.58</f>
        <v>59.755108</v>
      </c>
      <c r="G154" s="7">
        <f t="shared" si="10"/>
        <v>0</v>
      </c>
      <c r="H154" s="68">
        <f t="shared" si="11"/>
        <v>0</v>
      </c>
      <c r="I154" s="71">
        <v>4</v>
      </c>
    </row>
    <row r="155" spans="1:9">
      <c r="A155" s="5" t="s">
        <v>150</v>
      </c>
      <c r="B155" s="3" t="s">
        <v>156</v>
      </c>
      <c r="C155" s="2" t="s">
        <v>53</v>
      </c>
      <c r="D155" s="1">
        <v>0.1268</v>
      </c>
      <c r="E155" s="4">
        <f t="shared" si="9"/>
        <v>0.1268</v>
      </c>
      <c r="F155" s="6">
        <f>E155*391.58</f>
        <v>49.652343999999999</v>
      </c>
      <c r="G155" s="7">
        <f t="shared" si="10"/>
        <v>0</v>
      </c>
      <c r="H155" s="7">
        <f t="shared" si="11"/>
        <v>0</v>
      </c>
      <c r="I155" s="4">
        <v>5</v>
      </c>
    </row>
    <row r="156" spans="1:9">
      <c r="A156" s="17" t="s">
        <v>150</v>
      </c>
      <c r="B156" s="11" t="s">
        <v>157</v>
      </c>
      <c r="C156" t="s">
        <v>53</v>
      </c>
      <c r="D156" s="14">
        <v>8.5999999999999993E-2</v>
      </c>
      <c r="E156" s="75">
        <f t="shared" si="9"/>
        <v>8.5999999999999993E-2</v>
      </c>
      <c r="F156" s="73">
        <f>E156*391.58</f>
        <v>33.675879999999999</v>
      </c>
      <c r="G156" s="7">
        <f t="shared" si="10"/>
        <v>0</v>
      </c>
      <c r="H156" s="68">
        <f t="shared" si="11"/>
        <v>0</v>
      </c>
      <c r="I156" s="71">
        <v>6</v>
      </c>
    </row>
    <row r="157" spans="1:9">
      <c r="A157" s="5" t="s">
        <v>150</v>
      </c>
      <c r="B157" s="3" t="s">
        <v>158</v>
      </c>
      <c r="C157" s="2" t="s">
        <v>15</v>
      </c>
      <c r="D157" s="1">
        <v>0.55030000000000001</v>
      </c>
      <c r="E157" s="4">
        <f t="shared" si="9"/>
        <v>0.55030000000000001</v>
      </c>
      <c r="F157" s="6">
        <f>E157*356.34</f>
        <v>196.09390199999999</v>
      </c>
      <c r="G157" s="7">
        <f t="shared" si="10"/>
        <v>0</v>
      </c>
      <c r="H157" s="7">
        <f t="shared" si="11"/>
        <v>0</v>
      </c>
      <c r="I157" s="4">
        <v>7</v>
      </c>
    </row>
    <row r="158" spans="1:9">
      <c r="A158" s="17" t="s">
        <v>150</v>
      </c>
      <c r="B158" s="11" t="s">
        <v>159</v>
      </c>
      <c r="C158" s="21" t="s">
        <v>15</v>
      </c>
      <c r="D158" s="11">
        <v>0.67849999999999999</v>
      </c>
      <c r="E158" s="76">
        <f t="shared" si="9"/>
        <v>0.67849999999999999</v>
      </c>
      <c r="F158" s="73">
        <f>E158*356.34</f>
        <v>241.77668999999997</v>
      </c>
      <c r="G158" s="7">
        <f t="shared" si="10"/>
        <v>0</v>
      </c>
      <c r="H158" s="68">
        <f t="shared" si="11"/>
        <v>0</v>
      </c>
      <c r="I158" s="76">
        <v>8</v>
      </c>
    </row>
    <row r="159" spans="1:9">
      <c r="A159" s="5" t="s">
        <v>150</v>
      </c>
      <c r="B159" s="3" t="s">
        <v>160</v>
      </c>
      <c r="C159" s="53" t="s">
        <v>15</v>
      </c>
      <c r="D159" s="3">
        <v>0.1376</v>
      </c>
      <c r="E159" s="20">
        <f t="shared" si="9"/>
        <v>0.1376</v>
      </c>
      <c r="F159" s="6">
        <f>E159*356.34</f>
        <v>49.032383999999993</v>
      </c>
      <c r="G159" s="7">
        <f t="shared" si="10"/>
        <v>0</v>
      </c>
      <c r="H159" s="7">
        <f t="shared" si="11"/>
        <v>0</v>
      </c>
      <c r="I159" s="20">
        <v>9</v>
      </c>
    </row>
    <row r="160" spans="1:9">
      <c r="A160" s="80" t="s">
        <v>150</v>
      </c>
      <c r="B160" s="8" t="s">
        <v>161</v>
      </c>
      <c r="C160" s="38" t="s">
        <v>8</v>
      </c>
      <c r="D160" s="8">
        <v>2.4161999999999999</v>
      </c>
      <c r="E160" s="95">
        <f>SUM(D160:D163)</f>
        <v>2.9598</v>
      </c>
      <c r="F160" s="101">
        <v>839.95914800000003</v>
      </c>
      <c r="G160" s="89">
        <f t="shared" si="10"/>
        <v>0</v>
      </c>
      <c r="H160" s="89">
        <f t="shared" si="11"/>
        <v>0</v>
      </c>
      <c r="I160" s="95">
        <v>10</v>
      </c>
    </row>
    <row r="161" spans="1:9">
      <c r="A161" s="81"/>
      <c r="B161" s="11" t="s">
        <v>162</v>
      </c>
      <c r="C161" s="39" t="s">
        <v>53</v>
      </c>
      <c r="D161" s="55">
        <v>0.17</v>
      </c>
      <c r="E161" s="103"/>
      <c r="F161" s="109"/>
      <c r="G161" s="90"/>
      <c r="H161" s="90"/>
      <c r="I161" s="103"/>
    </row>
    <row r="162" spans="1:9">
      <c r="A162" s="81"/>
      <c r="B162" s="113" t="s">
        <v>162</v>
      </c>
      <c r="C162" s="113" t="s">
        <v>99</v>
      </c>
      <c r="D162" s="121">
        <v>0.37359999999999999</v>
      </c>
      <c r="E162" s="103"/>
      <c r="F162" s="109"/>
      <c r="G162" s="90"/>
      <c r="H162" s="90"/>
      <c r="I162" s="103"/>
    </row>
    <row r="163" spans="1:9">
      <c r="A163" s="82"/>
      <c r="B163" s="100"/>
      <c r="C163" s="100"/>
      <c r="D163" s="122"/>
      <c r="E163" s="96"/>
      <c r="F163" s="102"/>
      <c r="G163" s="91"/>
      <c r="H163" s="91"/>
      <c r="I163" s="96"/>
    </row>
    <row r="164" spans="1:9">
      <c r="A164" s="5" t="s">
        <v>150</v>
      </c>
      <c r="B164" s="3" t="s">
        <v>163</v>
      </c>
      <c r="C164" s="2" t="s">
        <v>26</v>
      </c>
      <c r="D164" s="1">
        <v>5.1799999999999999E-2</v>
      </c>
      <c r="E164" s="4">
        <f>D164</f>
        <v>5.1799999999999999E-2</v>
      </c>
      <c r="F164" s="6">
        <f>E164*63.44</f>
        <v>3.2861919999999998</v>
      </c>
      <c r="G164" s="7">
        <f>+F164*$K$1</f>
        <v>0</v>
      </c>
      <c r="H164" s="7">
        <f>G164/2</f>
        <v>0</v>
      </c>
      <c r="I164" s="4">
        <v>11</v>
      </c>
    </row>
    <row r="165" spans="1:9">
      <c r="A165" s="80" t="s">
        <v>150</v>
      </c>
      <c r="B165" s="8" t="s">
        <v>164</v>
      </c>
      <c r="C165" s="38" t="s">
        <v>15</v>
      </c>
      <c r="D165" s="8">
        <v>0.22750000000000001</v>
      </c>
      <c r="E165" s="145">
        <f>SUM(D165:D167)</f>
        <v>0.44700000000000001</v>
      </c>
      <c r="F165" s="101">
        <v>150.68835999999999</v>
      </c>
      <c r="G165" s="89">
        <f>+F165*$K$1</f>
        <v>0</v>
      </c>
      <c r="H165" s="89">
        <f>G165/2</f>
        <v>0</v>
      </c>
      <c r="I165" s="95">
        <v>12</v>
      </c>
    </row>
    <row r="166" spans="1:9">
      <c r="A166" s="81"/>
      <c r="B166" s="113" t="s">
        <v>164</v>
      </c>
      <c r="C166" s="113" t="s">
        <v>38</v>
      </c>
      <c r="D166" s="121">
        <v>0.2195</v>
      </c>
      <c r="E166" s="146"/>
      <c r="F166" s="109"/>
      <c r="G166" s="90"/>
      <c r="H166" s="90"/>
      <c r="I166" s="103"/>
    </row>
    <row r="167" spans="1:9">
      <c r="A167" s="82"/>
      <c r="B167" s="100"/>
      <c r="C167" s="100"/>
      <c r="D167" s="122"/>
      <c r="E167" s="147"/>
      <c r="F167" s="102"/>
      <c r="G167" s="91"/>
      <c r="H167" s="91"/>
      <c r="I167" s="96"/>
    </row>
    <row r="168" spans="1:9">
      <c r="A168" s="80" t="s">
        <v>150</v>
      </c>
      <c r="B168" s="8" t="s">
        <v>165</v>
      </c>
      <c r="C168" s="38" t="s">
        <v>15</v>
      </c>
      <c r="D168" s="8">
        <v>0.37169999999999997</v>
      </c>
      <c r="E168" s="95">
        <f>SUM(D168:D170)</f>
        <v>0.74109999999999998</v>
      </c>
      <c r="F168" s="101">
        <f>E168*356.34</f>
        <v>264.083574</v>
      </c>
      <c r="G168" s="89">
        <f>+F168*$K$1</f>
        <v>0</v>
      </c>
      <c r="H168" s="89">
        <f>G168/2</f>
        <v>0</v>
      </c>
      <c r="I168" s="95">
        <v>13</v>
      </c>
    </row>
    <row r="169" spans="1:9">
      <c r="A169" s="81"/>
      <c r="B169" s="113" t="s">
        <v>166</v>
      </c>
      <c r="C169" s="113" t="s">
        <v>15</v>
      </c>
      <c r="D169" s="121">
        <v>0.36940000000000001</v>
      </c>
      <c r="E169" s="103"/>
      <c r="F169" s="109"/>
      <c r="G169" s="90"/>
      <c r="H169" s="90"/>
      <c r="I169" s="103"/>
    </row>
    <row r="170" spans="1:9">
      <c r="A170" s="82"/>
      <c r="B170" s="100"/>
      <c r="C170" s="100"/>
      <c r="D170" s="122"/>
      <c r="E170" s="96"/>
      <c r="F170" s="102"/>
      <c r="G170" s="91"/>
      <c r="H170" s="91"/>
      <c r="I170" s="96"/>
    </row>
    <row r="171" spans="1:9">
      <c r="A171" s="17" t="s">
        <v>150</v>
      </c>
      <c r="B171" s="11" t="s">
        <v>167</v>
      </c>
      <c r="C171" t="s">
        <v>15</v>
      </c>
      <c r="D171" s="12">
        <v>0.20230000000000001</v>
      </c>
      <c r="E171" s="71">
        <f>D171</f>
        <v>0.20230000000000001</v>
      </c>
      <c r="F171" s="73">
        <f>E171*356.34</f>
        <v>72.087581999999998</v>
      </c>
      <c r="G171" s="7">
        <f>+F171*$K$1</f>
        <v>0</v>
      </c>
      <c r="H171" s="68">
        <f>G171/2</f>
        <v>0</v>
      </c>
      <c r="I171" s="71">
        <v>14</v>
      </c>
    </row>
    <row r="172" spans="1:9">
      <c r="A172" s="5" t="s">
        <v>168</v>
      </c>
      <c r="B172" s="3" t="s">
        <v>169</v>
      </c>
      <c r="C172" s="2" t="s">
        <v>97</v>
      </c>
      <c r="D172" s="1">
        <v>1.7723</v>
      </c>
      <c r="E172" s="4">
        <f>D172</f>
        <v>1.7723</v>
      </c>
      <c r="F172" s="6">
        <f>E172*158.59</f>
        <v>281.06905699999999</v>
      </c>
      <c r="G172" s="7">
        <f>+F172*$K$1</f>
        <v>0</v>
      </c>
      <c r="H172" s="7">
        <f>G172/2</f>
        <v>0</v>
      </c>
      <c r="I172" s="4">
        <v>1</v>
      </c>
    </row>
    <row r="173" spans="1:9">
      <c r="A173" s="17" t="s">
        <v>168</v>
      </c>
      <c r="B173" s="11" t="s">
        <v>170</v>
      </c>
      <c r="C173" t="s">
        <v>38</v>
      </c>
      <c r="D173" s="14">
        <v>0.13400000000000001</v>
      </c>
      <c r="E173" s="75">
        <f>D173</f>
        <v>0.13400000000000001</v>
      </c>
      <c r="F173" s="73">
        <f>E173*317.18</f>
        <v>42.502120000000005</v>
      </c>
      <c r="G173" s="7">
        <f>+F173*$K$1</f>
        <v>0</v>
      </c>
      <c r="H173" s="68">
        <f>G173/2</f>
        <v>0</v>
      </c>
      <c r="I173" s="71">
        <v>2</v>
      </c>
    </row>
    <row r="174" spans="1:9">
      <c r="A174" s="80" t="s">
        <v>168</v>
      </c>
      <c r="B174" s="8" t="s">
        <v>171</v>
      </c>
      <c r="C174" s="9" t="s">
        <v>38</v>
      </c>
      <c r="D174" s="10">
        <v>0.39450000000000002</v>
      </c>
      <c r="E174" s="104">
        <f>SUM(D174:D176)</f>
        <v>0.40670000000000001</v>
      </c>
      <c r="F174" s="101">
        <v>130</v>
      </c>
      <c r="G174" s="89">
        <f>+F174*$K$1</f>
        <v>0</v>
      </c>
      <c r="H174" s="89">
        <f>G174/2</f>
        <v>0</v>
      </c>
      <c r="I174" s="104">
        <v>3</v>
      </c>
    </row>
    <row r="175" spans="1:9">
      <c r="A175" s="81"/>
      <c r="B175" s="113" t="s">
        <v>171</v>
      </c>
      <c r="C175" s="114" t="s">
        <v>81</v>
      </c>
      <c r="D175" s="116">
        <v>1.2200000000000001E-2</v>
      </c>
      <c r="E175" s="118"/>
      <c r="F175" s="109"/>
      <c r="G175" s="90"/>
      <c r="H175" s="90"/>
      <c r="I175" s="118"/>
    </row>
    <row r="176" spans="1:9">
      <c r="A176" s="82"/>
      <c r="B176" s="100"/>
      <c r="C176" s="115"/>
      <c r="D176" s="117"/>
      <c r="E176" s="105"/>
      <c r="F176" s="102"/>
      <c r="G176" s="91"/>
      <c r="H176" s="91"/>
      <c r="I176" s="105"/>
    </row>
    <row r="177" spans="1:9">
      <c r="A177" s="17" t="s">
        <v>168</v>
      </c>
      <c r="B177" s="11" t="s">
        <v>121</v>
      </c>
      <c r="C177" t="s">
        <v>36</v>
      </c>
      <c r="D177" s="12">
        <v>1.8883000000000001</v>
      </c>
      <c r="E177" s="71">
        <f>D177</f>
        <v>1.8883000000000001</v>
      </c>
      <c r="F177" s="73">
        <f>E177*56.39</f>
        <v>106.48123700000001</v>
      </c>
      <c r="G177" s="7">
        <f>+F177*$K$1</f>
        <v>0</v>
      </c>
      <c r="H177" s="68">
        <f>G177/2</f>
        <v>0</v>
      </c>
      <c r="I177" s="71">
        <v>4</v>
      </c>
    </row>
    <row r="178" spans="1:9">
      <c r="A178" s="80" t="s">
        <v>168</v>
      </c>
      <c r="B178" s="8" t="s">
        <v>172</v>
      </c>
      <c r="C178" s="9" t="s">
        <v>26</v>
      </c>
      <c r="D178" s="10">
        <v>0.10539999999999999</v>
      </c>
      <c r="E178" s="104">
        <f>SUM(D178:D180)</f>
        <v>0.2087</v>
      </c>
      <c r="F178" s="101">
        <f>E178*63.44</f>
        <v>13.239927999999999</v>
      </c>
      <c r="G178" s="89">
        <f>+F178*$K$1</f>
        <v>0</v>
      </c>
      <c r="H178" s="89">
        <f>G178/2</f>
        <v>0</v>
      </c>
      <c r="I178" s="104">
        <v>5</v>
      </c>
    </row>
    <row r="179" spans="1:9">
      <c r="A179" s="81"/>
      <c r="B179" s="113" t="s">
        <v>173</v>
      </c>
      <c r="C179" s="114" t="s">
        <v>26</v>
      </c>
      <c r="D179" s="116">
        <v>0.1033</v>
      </c>
      <c r="E179" s="118"/>
      <c r="F179" s="109"/>
      <c r="G179" s="90"/>
      <c r="H179" s="90"/>
      <c r="I179" s="118"/>
    </row>
    <row r="180" spans="1:9">
      <c r="A180" s="82"/>
      <c r="B180" s="100"/>
      <c r="C180" s="115"/>
      <c r="D180" s="117"/>
      <c r="E180" s="105"/>
      <c r="F180" s="102"/>
      <c r="G180" s="91"/>
      <c r="H180" s="91"/>
      <c r="I180" s="105"/>
    </row>
    <row r="181" spans="1:9">
      <c r="A181" s="17" t="s">
        <v>168</v>
      </c>
      <c r="B181" s="11" t="s">
        <v>174</v>
      </c>
      <c r="C181" t="s">
        <v>26</v>
      </c>
      <c r="D181" s="14">
        <v>0.92900000000000005</v>
      </c>
      <c r="E181" s="75">
        <f>D181</f>
        <v>0.92900000000000005</v>
      </c>
      <c r="F181" s="73">
        <f>E181*63.44</f>
        <v>58.935760000000002</v>
      </c>
      <c r="G181" s="7">
        <f>+F181*$K$1</f>
        <v>0</v>
      </c>
      <c r="H181" s="68">
        <f>G181/2</f>
        <v>0</v>
      </c>
      <c r="I181" s="71">
        <v>6</v>
      </c>
    </row>
    <row r="182" spans="1:9">
      <c r="A182" s="5" t="s">
        <v>168</v>
      </c>
      <c r="B182" s="3" t="s">
        <v>175</v>
      </c>
      <c r="C182" s="2" t="s">
        <v>38</v>
      </c>
      <c r="D182" s="1">
        <v>7.7700000000000005E-2</v>
      </c>
      <c r="E182" s="4">
        <f>D182</f>
        <v>7.7700000000000005E-2</v>
      </c>
      <c r="F182" s="6">
        <f>E182*317.18</f>
        <v>24.644886000000003</v>
      </c>
      <c r="G182" s="7">
        <f>+F182*$K$1</f>
        <v>0</v>
      </c>
      <c r="H182" s="7">
        <f>G182/2</f>
        <v>0</v>
      </c>
      <c r="I182" s="4">
        <v>7</v>
      </c>
    </row>
    <row r="183" spans="1:9">
      <c r="A183" s="80" t="s">
        <v>168</v>
      </c>
      <c r="B183" s="8" t="s">
        <v>135</v>
      </c>
      <c r="C183" s="9" t="s">
        <v>15</v>
      </c>
      <c r="D183" s="10">
        <v>9.06E-2</v>
      </c>
      <c r="E183" s="104">
        <f>SUM(D183:D205)</f>
        <v>2.7913000000000006</v>
      </c>
      <c r="F183" s="101">
        <f>E183*356.34</f>
        <v>994.6518420000001</v>
      </c>
      <c r="G183" s="89">
        <f>+F183*$K$1</f>
        <v>0</v>
      </c>
      <c r="H183" s="89">
        <f>G183/2</f>
        <v>0</v>
      </c>
      <c r="I183" s="104">
        <v>8</v>
      </c>
    </row>
    <row r="184" spans="1:9">
      <c r="A184" s="81"/>
      <c r="B184" s="11" t="s">
        <v>136</v>
      </c>
      <c r="C184" s="13" t="s">
        <v>15</v>
      </c>
      <c r="D184" s="12">
        <v>9.2600000000000002E-2</v>
      </c>
      <c r="E184" s="118"/>
      <c r="F184" s="109"/>
      <c r="G184" s="90"/>
      <c r="H184" s="90"/>
      <c r="I184" s="118"/>
    </row>
    <row r="185" spans="1:9">
      <c r="A185" s="81"/>
      <c r="B185" s="11" t="s">
        <v>176</v>
      </c>
      <c r="C185" s="13" t="s">
        <v>15</v>
      </c>
      <c r="D185" s="14">
        <v>7.0000000000000007E-2</v>
      </c>
      <c r="E185" s="118"/>
      <c r="F185" s="109"/>
      <c r="G185" s="90"/>
      <c r="H185" s="90"/>
      <c r="I185" s="118"/>
    </row>
    <row r="186" spans="1:9">
      <c r="A186" s="81"/>
      <c r="B186" s="11" t="s">
        <v>177</v>
      </c>
      <c r="C186" s="13" t="s">
        <v>15</v>
      </c>
      <c r="D186" s="14">
        <v>7.0000000000000007E-2</v>
      </c>
      <c r="E186" s="118"/>
      <c r="F186" s="109"/>
      <c r="G186" s="90"/>
      <c r="H186" s="90"/>
      <c r="I186" s="118"/>
    </row>
    <row r="187" spans="1:9">
      <c r="A187" s="81"/>
      <c r="B187" s="11" t="s">
        <v>178</v>
      </c>
      <c r="C187" s="13" t="s">
        <v>15</v>
      </c>
      <c r="D187" s="14">
        <v>7.0000000000000007E-2</v>
      </c>
      <c r="E187" s="118"/>
      <c r="F187" s="109"/>
      <c r="G187" s="90"/>
      <c r="H187" s="90"/>
      <c r="I187" s="118"/>
    </row>
    <row r="188" spans="1:9">
      <c r="A188" s="81"/>
      <c r="B188" s="11" t="s">
        <v>179</v>
      </c>
      <c r="C188" s="13" t="s">
        <v>15</v>
      </c>
      <c r="D188" s="14">
        <v>7.0000000000000007E-2</v>
      </c>
      <c r="E188" s="118"/>
      <c r="F188" s="109"/>
      <c r="G188" s="90"/>
      <c r="H188" s="90"/>
      <c r="I188" s="118"/>
    </row>
    <row r="189" spans="1:9">
      <c r="A189" s="81"/>
      <c r="B189" s="11" t="s">
        <v>180</v>
      </c>
      <c r="C189" s="13" t="s">
        <v>15</v>
      </c>
      <c r="D189" s="14">
        <v>7.0000000000000007E-2</v>
      </c>
      <c r="E189" s="118"/>
      <c r="F189" s="109"/>
      <c r="G189" s="90"/>
      <c r="H189" s="90"/>
      <c r="I189" s="118"/>
    </row>
    <row r="190" spans="1:9">
      <c r="A190" s="81"/>
      <c r="B190" s="11" t="s">
        <v>181</v>
      </c>
      <c r="C190" s="13" t="s">
        <v>15</v>
      </c>
      <c r="D190" s="14">
        <v>7.0000000000000007E-2</v>
      </c>
      <c r="E190" s="118"/>
      <c r="F190" s="109"/>
      <c r="G190" s="90"/>
      <c r="H190" s="90"/>
      <c r="I190" s="118"/>
    </row>
    <row r="191" spans="1:9">
      <c r="A191" s="81"/>
      <c r="B191" s="11" t="s">
        <v>182</v>
      </c>
      <c r="C191" s="13" t="s">
        <v>15</v>
      </c>
      <c r="D191" s="14">
        <v>7.0000000000000007E-2</v>
      </c>
      <c r="E191" s="118"/>
      <c r="F191" s="109"/>
      <c r="G191" s="90"/>
      <c r="H191" s="90"/>
      <c r="I191" s="118"/>
    </row>
    <row r="192" spans="1:9">
      <c r="A192" s="81"/>
      <c r="B192" s="11" t="s">
        <v>183</v>
      </c>
      <c r="C192" s="13" t="s">
        <v>15</v>
      </c>
      <c r="D192" s="14">
        <v>7.0000000000000007E-2</v>
      </c>
      <c r="E192" s="118"/>
      <c r="F192" s="109"/>
      <c r="G192" s="90"/>
      <c r="H192" s="90"/>
      <c r="I192" s="118"/>
    </row>
    <row r="193" spans="1:9">
      <c r="A193" s="81"/>
      <c r="B193" s="11" t="s">
        <v>184</v>
      </c>
      <c r="C193" s="13" t="s">
        <v>15</v>
      </c>
      <c r="D193" s="12">
        <v>9.4399999999999998E-2</v>
      </c>
      <c r="E193" s="118"/>
      <c r="F193" s="109"/>
      <c r="G193" s="90"/>
      <c r="H193" s="90"/>
      <c r="I193" s="118"/>
    </row>
    <row r="194" spans="1:9">
      <c r="A194" s="81"/>
      <c r="B194" s="11" t="s">
        <v>185</v>
      </c>
      <c r="C194" s="13" t="s">
        <v>15</v>
      </c>
      <c r="D194" s="12">
        <v>9.6299999999999997E-2</v>
      </c>
      <c r="E194" s="118"/>
      <c r="F194" s="109"/>
      <c r="G194" s="90"/>
      <c r="H194" s="90"/>
      <c r="I194" s="118"/>
    </row>
    <row r="195" spans="1:9">
      <c r="A195" s="81"/>
      <c r="B195" s="11" t="s">
        <v>186</v>
      </c>
      <c r="C195" s="13" t="s">
        <v>15</v>
      </c>
      <c r="D195" s="12">
        <v>0.79849999999999999</v>
      </c>
      <c r="E195" s="118"/>
      <c r="F195" s="109"/>
      <c r="G195" s="90"/>
      <c r="H195" s="90"/>
      <c r="I195" s="118"/>
    </row>
    <row r="196" spans="1:9">
      <c r="A196" s="81"/>
      <c r="B196" s="11" t="s">
        <v>187</v>
      </c>
      <c r="C196" s="13" t="s">
        <v>15</v>
      </c>
      <c r="D196" s="14">
        <v>0.13300000000000001</v>
      </c>
      <c r="E196" s="118"/>
      <c r="F196" s="109"/>
      <c r="G196" s="90"/>
      <c r="H196" s="90"/>
      <c r="I196" s="118"/>
    </row>
    <row r="197" spans="1:9">
      <c r="A197" s="81"/>
      <c r="B197" s="11" t="s">
        <v>188</v>
      </c>
      <c r="C197" s="13" t="s">
        <v>15</v>
      </c>
      <c r="D197" s="12">
        <v>0.1295</v>
      </c>
      <c r="E197" s="118"/>
      <c r="F197" s="109"/>
      <c r="G197" s="90"/>
      <c r="H197" s="90"/>
      <c r="I197" s="118"/>
    </row>
    <row r="198" spans="1:9">
      <c r="A198" s="81"/>
      <c r="B198" s="11" t="s">
        <v>189</v>
      </c>
      <c r="C198" s="13" t="s">
        <v>15</v>
      </c>
      <c r="D198" s="12">
        <v>0.12559999999999999</v>
      </c>
      <c r="E198" s="118"/>
      <c r="F198" s="109"/>
      <c r="G198" s="90"/>
      <c r="H198" s="90"/>
      <c r="I198" s="118"/>
    </row>
    <row r="199" spans="1:9">
      <c r="A199" s="81"/>
      <c r="B199" s="11" t="s">
        <v>190</v>
      </c>
      <c r="C199" s="13" t="s">
        <v>15</v>
      </c>
      <c r="D199" s="12">
        <v>0.1217</v>
      </c>
      <c r="E199" s="118"/>
      <c r="F199" s="109"/>
      <c r="G199" s="90"/>
      <c r="H199" s="90"/>
      <c r="I199" s="118"/>
    </row>
    <row r="200" spans="1:9">
      <c r="A200" s="81"/>
      <c r="B200" s="11" t="s">
        <v>191</v>
      </c>
      <c r="C200" s="13" t="s">
        <v>15</v>
      </c>
      <c r="D200" s="12">
        <v>0.1178</v>
      </c>
      <c r="E200" s="118"/>
      <c r="F200" s="109"/>
      <c r="G200" s="90"/>
      <c r="H200" s="90"/>
      <c r="I200" s="118"/>
    </row>
    <row r="201" spans="1:9">
      <c r="A201" s="81"/>
      <c r="B201" s="11" t="s">
        <v>192</v>
      </c>
      <c r="C201" s="13" t="s">
        <v>15</v>
      </c>
      <c r="D201" s="12">
        <v>0.1139</v>
      </c>
      <c r="E201" s="118"/>
      <c r="F201" s="109"/>
      <c r="G201" s="90"/>
      <c r="H201" s="90"/>
      <c r="I201" s="118"/>
    </row>
    <row r="202" spans="1:9">
      <c r="A202" s="81"/>
      <c r="B202" s="11" t="s">
        <v>193</v>
      </c>
      <c r="C202" s="13" t="s">
        <v>15</v>
      </c>
      <c r="D202" s="12">
        <v>8.8200000000000001E-2</v>
      </c>
      <c r="E202" s="118"/>
      <c r="F202" s="109"/>
      <c r="G202" s="90"/>
      <c r="H202" s="90"/>
      <c r="I202" s="118"/>
    </row>
    <row r="203" spans="1:9">
      <c r="A203" s="81"/>
      <c r="B203" s="11" t="s">
        <v>194</v>
      </c>
      <c r="C203" s="13" t="s">
        <v>15</v>
      </c>
      <c r="D203" s="12">
        <v>0.1138</v>
      </c>
      <c r="E203" s="118"/>
      <c r="F203" s="109"/>
      <c r="G203" s="90"/>
      <c r="H203" s="90"/>
      <c r="I203" s="118"/>
    </row>
    <row r="204" spans="1:9">
      <c r="A204" s="81"/>
      <c r="B204" s="113" t="s">
        <v>195</v>
      </c>
      <c r="C204" s="114" t="s">
        <v>15</v>
      </c>
      <c r="D204" s="116">
        <v>0.1154</v>
      </c>
      <c r="E204" s="118"/>
      <c r="F204" s="109"/>
      <c r="G204" s="90"/>
      <c r="H204" s="90"/>
      <c r="I204" s="118"/>
    </row>
    <row r="205" spans="1:9">
      <c r="A205" s="82"/>
      <c r="B205" s="100"/>
      <c r="C205" s="115"/>
      <c r="D205" s="117"/>
      <c r="E205" s="105"/>
      <c r="F205" s="102"/>
      <c r="G205" s="91"/>
      <c r="H205" s="91"/>
      <c r="I205" s="105"/>
    </row>
    <row r="206" spans="1:9">
      <c r="A206" s="80" t="s">
        <v>168</v>
      </c>
      <c r="B206" s="8" t="s">
        <v>196</v>
      </c>
      <c r="C206" s="9" t="s">
        <v>15</v>
      </c>
      <c r="D206" s="10">
        <v>8.2699999999999996E-2</v>
      </c>
      <c r="E206" s="104">
        <f>SUM(D206:D212)</f>
        <v>0.47539999999999993</v>
      </c>
      <c r="F206" s="101">
        <f>E206*356.34</f>
        <v>169.40403599999996</v>
      </c>
      <c r="G206" s="89">
        <f>+F206*$K$1</f>
        <v>0</v>
      </c>
      <c r="H206" s="89">
        <f>G206/2</f>
        <v>0</v>
      </c>
      <c r="I206" s="104">
        <v>9</v>
      </c>
    </row>
    <row r="207" spans="1:9">
      <c r="A207" s="81"/>
      <c r="B207" s="11" t="s">
        <v>197</v>
      </c>
      <c r="C207" s="13" t="s">
        <v>15</v>
      </c>
      <c r="D207" s="12">
        <v>5.8099999999999999E-2</v>
      </c>
      <c r="E207" s="118"/>
      <c r="F207" s="109"/>
      <c r="G207" s="90"/>
      <c r="H207" s="90"/>
      <c r="I207" s="118"/>
    </row>
    <row r="208" spans="1:9">
      <c r="A208" s="81"/>
      <c r="B208" s="11" t="s">
        <v>198</v>
      </c>
      <c r="C208" s="13" t="s">
        <v>15</v>
      </c>
      <c r="D208" s="12">
        <v>5.8200000000000002E-2</v>
      </c>
      <c r="E208" s="118"/>
      <c r="F208" s="109"/>
      <c r="G208" s="90"/>
      <c r="H208" s="90"/>
      <c r="I208" s="118"/>
    </row>
    <row r="209" spans="1:9">
      <c r="A209" s="81"/>
      <c r="B209" s="11" t="s">
        <v>199</v>
      </c>
      <c r="C209" s="13" t="s">
        <v>15</v>
      </c>
      <c r="D209" s="12">
        <v>7.9500000000000001E-2</v>
      </c>
      <c r="E209" s="118"/>
      <c r="F209" s="109"/>
      <c r="G209" s="90"/>
      <c r="H209" s="90"/>
      <c r="I209" s="118"/>
    </row>
    <row r="210" spans="1:9">
      <c r="A210" s="81"/>
      <c r="B210" s="11" t="s">
        <v>200</v>
      </c>
      <c r="C210" s="13" t="s">
        <v>15</v>
      </c>
      <c r="D210" s="12">
        <v>9.8299999999999998E-2</v>
      </c>
      <c r="E210" s="118"/>
      <c r="F210" s="109"/>
      <c r="G210" s="90"/>
      <c r="H210" s="90"/>
      <c r="I210" s="118"/>
    </row>
    <row r="211" spans="1:9">
      <c r="A211" s="81"/>
      <c r="B211" s="113" t="s">
        <v>201</v>
      </c>
      <c r="C211" s="114" t="s">
        <v>15</v>
      </c>
      <c r="D211" s="116">
        <v>9.8599999999999993E-2</v>
      </c>
      <c r="E211" s="118"/>
      <c r="F211" s="109"/>
      <c r="G211" s="90"/>
      <c r="H211" s="90"/>
      <c r="I211" s="118"/>
    </row>
    <row r="212" spans="1:9">
      <c r="A212" s="82"/>
      <c r="B212" s="100"/>
      <c r="C212" s="115"/>
      <c r="D212" s="117"/>
      <c r="E212" s="105"/>
      <c r="F212" s="102"/>
      <c r="G212" s="91"/>
      <c r="H212" s="91"/>
      <c r="I212" s="105"/>
    </row>
    <row r="213" spans="1:9">
      <c r="A213" s="17" t="s">
        <v>168</v>
      </c>
      <c r="B213" s="11" t="s">
        <v>202</v>
      </c>
      <c r="C213" t="s">
        <v>36</v>
      </c>
      <c r="D213" s="14">
        <v>5.3999999999999999E-2</v>
      </c>
      <c r="E213" s="75">
        <f>D213</f>
        <v>5.3999999999999999E-2</v>
      </c>
      <c r="F213" s="73">
        <f>E213*56.39</f>
        <v>3.0450599999999999</v>
      </c>
      <c r="G213" s="7">
        <f>+F213*$K$1</f>
        <v>0</v>
      </c>
      <c r="H213" s="68">
        <f>G213/2</f>
        <v>0</v>
      </c>
      <c r="I213" s="71">
        <v>10</v>
      </c>
    </row>
    <row r="214" spans="1:9">
      <c r="A214" s="80" t="s">
        <v>168</v>
      </c>
      <c r="B214" s="8" t="s">
        <v>203</v>
      </c>
      <c r="C214" s="9" t="s">
        <v>204</v>
      </c>
      <c r="D214" s="10">
        <v>0.1101</v>
      </c>
      <c r="E214" s="104">
        <f>SUM(D214:D220)</f>
        <v>0.54449999999999998</v>
      </c>
      <c r="F214" s="101">
        <f>E214*356.34</f>
        <v>194.02712999999997</v>
      </c>
      <c r="G214" s="89">
        <f>+F214*$K$1</f>
        <v>0</v>
      </c>
      <c r="H214" s="89">
        <f>G214/2</f>
        <v>0</v>
      </c>
      <c r="I214" s="104">
        <v>11</v>
      </c>
    </row>
    <row r="215" spans="1:9">
      <c r="A215" s="81"/>
      <c r="B215" s="11" t="s">
        <v>205</v>
      </c>
      <c r="C215" s="13" t="s">
        <v>15</v>
      </c>
      <c r="D215" s="12">
        <v>0.10630000000000001</v>
      </c>
      <c r="E215" s="118"/>
      <c r="F215" s="109"/>
      <c r="G215" s="90"/>
      <c r="H215" s="90"/>
      <c r="I215" s="118"/>
    </row>
    <row r="216" spans="1:9">
      <c r="A216" s="81"/>
      <c r="B216" s="11" t="s">
        <v>206</v>
      </c>
      <c r="C216" s="13" t="s">
        <v>15</v>
      </c>
      <c r="D216" s="14">
        <v>8.3000000000000004E-2</v>
      </c>
      <c r="E216" s="118"/>
      <c r="F216" s="109"/>
      <c r="G216" s="90"/>
      <c r="H216" s="90"/>
      <c r="I216" s="118"/>
    </row>
    <row r="217" spans="1:9">
      <c r="A217" s="81"/>
      <c r="B217" s="11" t="s">
        <v>207</v>
      </c>
      <c r="C217" s="13" t="s">
        <v>15</v>
      </c>
      <c r="D217" s="12">
        <v>8.2299999999999998E-2</v>
      </c>
      <c r="E217" s="118"/>
      <c r="F217" s="109"/>
      <c r="G217" s="90"/>
      <c r="H217" s="90"/>
      <c r="I217" s="118"/>
    </row>
    <row r="218" spans="1:9">
      <c r="A218" s="81"/>
      <c r="B218" s="11" t="s">
        <v>208</v>
      </c>
      <c r="C218" s="13" t="s">
        <v>15</v>
      </c>
      <c r="D218" s="12">
        <v>8.1699999999999995E-2</v>
      </c>
      <c r="E218" s="118"/>
      <c r="F218" s="109"/>
      <c r="G218" s="90"/>
      <c r="H218" s="90"/>
      <c r="I218" s="118"/>
    </row>
    <row r="219" spans="1:9">
      <c r="A219" s="81"/>
      <c r="B219" s="113" t="s">
        <v>209</v>
      </c>
      <c r="C219" s="114" t="s">
        <v>15</v>
      </c>
      <c r="D219" s="116">
        <v>8.1100000000000005E-2</v>
      </c>
      <c r="E219" s="118"/>
      <c r="F219" s="109"/>
      <c r="G219" s="90"/>
      <c r="H219" s="90"/>
      <c r="I219" s="118"/>
    </row>
    <row r="220" spans="1:9">
      <c r="A220" s="82"/>
      <c r="B220" s="100"/>
      <c r="C220" s="115"/>
      <c r="D220" s="117"/>
      <c r="E220" s="105"/>
      <c r="F220" s="102"/>
      <c r="G220" s="91"/>
      <c r="H220" s="91"/>
      <c r="I220" s="105"/>
    </row>
    <row r="221" spans="1:9">
      <c r="A221" s="17" t="s">
        <v>210</v>
      </c>
      <c r="B221" s="11" t="s">
        <v>211</v>
      </c>
      <c r="C221" t="s">
        <v>15</v>
      </c>
      <c r="D221" s="12">
        <v>8.0699999999999994E-2</v>
      </c>
      <c r="E221" s="71">
        <f t="shared" ref="E221:E230" si="12">D221</f>
        <v>8.0699999999999994E-2</v>
      </c>
      <c r="F221" s="73">
        <f>E221*356.34</f>
        <v>28.756637999999995</v>
      </c>
      <c r="G221" s="7">
        <f t="shared" ref="G221:G231" si="13">+F221*$K$1</f>
        <v>0</v>
      </c>
      <c r="H221" s="68">
        <f t="shared" ref="H221:H231" si="14">G221/2</f>
        <v>0</v>
      </c>
      <c r="I221" s="71">
        <v>1</v>
      </c>
    </row>
    <row r="222" spans="1:9">
      <c r="A222" s="5" t="s">
        <v>210</v>
      </c>
      <c r="B222" s="3" t="s">
        <v>212</v>
      </c>
      <c r="C222" s="2" t="s">
        <v>38</v>
      </c>
      <c r="D222" s="1">
        <v>0.1047</v>
      </c>
      <c r="E222" s="4">
        <f t="shared" si="12"/>
        <v>0.1047</v>
      </c>
      <c r="F222" s="6">
        <f>E222*317.18</f>
        <v>33.208745999999998</v>
      </c>
      <c r="G222" s="7">
        <f t="shared" si="13"/>
        <v>0</v>
      </c>
      <c r="H222" s="7">
        <f t="shared" si="14"/>
        <v>0</v>
      </c>
      <c r="I222" s="4">
        <v>2</v>
      </c>
    </row>
    <row r="223" spans="1:9">
      <c r="A223" s="5" t="s">
        <v>210</v>
      </c>
      <c r="B223" s="11" t="s">
        <v>213</v>
      </c>
      <c r="C223" s="21" t="s">
        <v>38</v>
      </c>
      <c r="D223" s="55">
        <v>0.96699999999999997</v>
      </c>
      <c r="E223" s="78">
        <f t="shared" si="12"/>
        <v>0.96699999999999997</v>
      </c>
      <c r="F223" s="73">
        <f>E223*317.18</f>
        <v>306.71305999999998</v>
      </c>
      <c r="G223" s="7">
        <f t="shared" si="13"/>
        <v>0</v>
      </c>
      <c r="H223" s="68">
        <f t="shared" si="14"/>
        <v>0</v>
      </c>
      <c r="I223" s="76">
        <v>3</v>
      </c>
    </row>
    <row r="224" spans="1:9">
      <c r="A224" s="5" t="s">
        <v>210</v>
      </c>
      <c r="B224" s="3" t="s">
        <v>214</v>
      </c>
      <c r="C224" s="2" t="s">
        <v>38</v>
      </c>
      <c r="D224" s="1">
        <v>0.28029999999999999</v>
      </c>
      <c r="E224" s="4">
        <f t="shared" si="12"/>
        <v>0.28029999999999999</v>
      </c>
      <c r="F224" s="6">
        <f>E224*317.18</f>
        <v>88.905553999999995</v>
      </c>
      <c r="G224" s="7">
        <f t="shared" si="13"/>
        <v>0</v>
      </c>
      <c r="H224" s="7">
        <f t="shared" si="14"/>
        <v>0</v>
      </c>
      <c r="I224" s="4">
        <v>4</v>
      </c>
    </row>
    <row r="225" spans="1:9">
      <c r="A225" s="5" t="s">
        <v>210</v>
      </c>
      <c r="B225" s="11" t="s">
        <v>215</v>
      </c>
      <c r="C225" t="s">
        <v>38</v>
      </c>
      <c r="D225" s="12">
        <v>0.15479999999999999</v>
      </c>
      <c r="E225" s="71">
        <f t="shared" si="12"/>
        <v>0.15479999999999999</v>
      </c>
      <c r="F225" s="73">
        <f>E225*317.18</f>
        <v>49.099463999999998</v>
      </c>
      <c r="G225" s="7">
        <f t="shared" si="13"/>
        <v>0</v>
      </c>
      <c r="H225" s="68">
        <f t="shared" si="14"/>
        <v>0</v>
      </c>
      <c r="I225" s="71">
        <v>5</v>
      </c>
    </row>
    <row r="226" spans="1:9">
      <c r="A226" s="22" t="s">
        <v>210</v>
      </c>
      <c r="B226" s="3" t="s">
        <v>216</v>
      </c>
      <c r="C226" s="53" t="s">
        <v>53</v>
      </c>
      <c r="D226" s="3">
        <v>0.1716</v>
      </c>
      <c r="E226" s="20">
        <f t="shared" si="12"/>
        <v>0.1716</v>
      </c>
      <c r="F226" s="6">
        <f>E226*391.58</f>
        <v>67.195127999999997</v>
      </c>
      <c r="G226" s="7">
        <f t="shared" si="13"/>
        <v>0</v>
      </c>
      <c r="H226" s="7">
        <f t="shared" si="14"/>
        <v>0</v>
      </c>
      <c r="I226" s="20">
        <v>6</v>
      </c>
    </row>
    <row r="227" spans="1:9">
      <c r="A227" s="17" t="s">
        <v>217</v>
      </c>
      <c r="B227" s="11" t="s">
        <v>218</v>
      </c>
      <c r="C227" t="s">
        <v>15</v>
      </c>
      <c r="D227" s="12">
        <v>2.69E-2</v>
      </c>
      <c r="E227" s="71">
        <f t="shared" si="12"/>
        <v>2.69E-2</v>
      </c>
      <c r="F227" s="73">
        <f>E227*356.34</f>
        <v>9.585545999999999</v>
      </c>
      <c r="G227" s="7">
        <f t="shared" si="13"/>
        <v>0</v>
      </c>
      <c r="H227" s="68">
        <f t="shared" si="14"/>
        <v>0</v>
      </c>
      <c r="I227" s="71">
        <v>1</v>
      </c>
    </row>
    <row r="228" spans="1:9">
      <c r="A228" s="5" t="s">
        <v>217</v>
      </c>
      <c r="B228" s="3" t="s">
        <v>219</v>
      </c>
      <c r="C228" s="2" t="s">
        <v>15</v>
      </c>
      <c r="D228" s="1">
        <v>0.1065</v>
      </c>
      <c r="E228" s="4">
        <f t="shared" si="12"/>
        <v>0.1065</v>
      </c>
      <c r="F228" s="6">
        <f>E228*356.34</f>
        <v>37.950209999999998</v>
      </c>
      <c r="G228" s="7">
        <f t="shared" si="13"/>
        <v>0</v>
      </c>
      <c r="H228" s="7">
        <f t="shared" si="14"/>
        <v>0</v>
      </c>
      <c r="I228" s="4">
        <v>2</v>
      </c>
    </row>
    <row r="229" spans="1:9">
      <c r="A229" s="17" t="s">
        <v>217</v>
      </c>
      <c r="B229" s="11" t="s">
        <v>220</v>
      </c>
      <c r="C229" t="s">
        <v>15</v>
      </c>
      <c r="D229" s="12">
        <v>7.6100000000000001E-2</v>
      </c>
      <c r="E229" s="71">
        <f t="shared" si="12"/>
        <v>7.6100000000000001E-2</v>
      </c>
      <c r="F229" s="73">
        <f>E229*356.34</f>
        <v>27.117473999999998</v>
      </c>
      <c r="G229" s="7">
        <f t="shared" si="13"/>
        <v>0</v>
      </c>
      <c r="H229" s="68">
        <f t="shared" si="14"/>
        <v>0</v>
      </c>
      <c r="I229" s="71">
        <v>3</v>
      </c>
    </row>
    <row r="230" spans="1:9">
      <c r="A230" s="5" t="s">
        <v>217</v>
      </c>
      <c r="B230" s="3" t="s">
        <v>221</v>
      </c>
      <c r="C230" s="2" t="s">
        <v>15</v>
      </c>
      <c r="D230" s="1">
        <v>3.5400000000000001E-2</v>
      </c>
      <c r="E230" s="4">
        <f t="shared" si="12"/>
        <v>3.5400000000000001E-2</v>
      </c>
      <c r="F230" s="6">
        <f>E230*356.34</f>
        <v>12.614436</v>
      </c>
      <c r="G230" s="7">
        <f t="shared" si="13"/>
        <v>0</v>
      </c>
      <c r="H230" s="7">
        <f t="shared" si="14"/>
        <v>0</v>
      </c>
      <c r="I230" s="4">
        <v>4</v>
      </c>
    </row>
    <row r="231" spans="1:9">
      <c r="A231" s="80" t="s">
        <v>217</v>
      </c>
      <c r="B231" s="8" t="s">
        <v>222</v>
      </c>
      <c r="C231" s="9" t="s">
        <v>15</v>
      </c>
      <c r="D231" s="10">
        <v>2.6200000000000001E-2</v>
      </c>
      <c r="E231" s="104">
        <f>SUM(D231:D233)</f>
        <v>3.3700000000000001E-2</v>
      </c>
      <c r="F231" s="101">
        <v>11.71</v>
      </c>
      <c r="G231" s="89">
        <f t="shared" si="13"/>
        <v>0</v>
      </c>
      <c r="H231" s="89">
        <f t="shared" si="14"/>
        <v>0</v>
      </c>
      <c r="I231" s="104">
        <v>5</v>
      </c>
    </row>
    <row r="232" spans="1:9">
      <c r="A232" s="81"/>
      <c r="B232" s="113" t="s">
        <v>222</v>
      </c>
      <c r="C232" s="114" t="s">
        <v>223</v>
      </c>
      <c r="D232" s="116">
        <v>7.4999999999999997E-3</v>
      </c>
      <c r="E232" s="118"/>
      <c r="F232" s="109"/>
      <c r="G232" s="90"/>
      <c r="H232" s="90"/>
      <c r="I232" s="118"/>
    </row>
    <row r="233" spans="1:9">
      <c r="A233" s="82"/>
      <c r="B233" s="100"/>
      <c r="C233" s="115"/>
      <c r="D233" s="117"/>
      <c r="E233" s="105"/>
      <c r="F233" s="102"/>
      <c r="G233" s="91"/>
      <c r="H233" s="91"/>
      <c r="I233" s="105"/>
    </row>
    <row r="234" spans="1:9">
      <c r="A234" s="17" t="s">
        <v>217</v>
      </c>
      <c r="B234" s="11" t="s">
        <v>224</v>
      </c>
      <c r="C234" t="s">
        <v>15</v>
      </c>
      <c r="D234" s="12">
        <v>1.9800000000000002E-2</v>
      </c>
      <c r="E234" s="71">
        <f>D234</f>
        <v>1.9800000000000002E-2</v>
      </c>
      <c r="F234" s="73">
        <f>E234*356.34</f>
        <v>7.0555320000000004</v>
      </c>
      <c r="G234" s="7">
        <f>+F234*$K$1</f>
        <v>0</v>
      </c>
      <c r="H234" s="68">
        <f>G234/2</f>
        <v>0</v>
      </c>
      <c r="I234" s="71">
        <v>6</v>
      </c>
    </row>
    <row r="235" spans="1:9">
      <c r="A235" s="80" t="s">
        <v>217</v>
      </c>
      <c r="B235" s="8" t="s">
        <v>225</v>
      </c>
      <c r="C235" s="9" t="s">
        <v>15</v>
      </c>
      <c r="D235" s="18">
        <v>3.2000000000000001E-2</v>
      </c>
      <c r="E235" s="119">
        <f>SUM(D235:D237)</f>
        <v>6.2200000000000005E-2</v>
      </c>
      <c r="F235" s="101">
        <f>E235*356.34</f>
        <v>22.164348</v>
      </c>
      <c r="G235" s="89">
        <f>+F235*$K$1</f>
        <v>0</v>
      </c>
      <c r="H235" s="89">
        <f>G235/2</f>
        <v>0</v>
      </c>
      <c r="I235" s="104">
        <v>7</v>
      </c>
    </row>
    <row r="236" spans="1:9">
      <c r="A236" s="81"/>
      <c r="B236" s="113" t="s">
        <v>226</v>
      </c>
      <c r="C236" s="114" t="s">
        <v>15</v>
      </c>
      <c r="D236" s="116">
        <v>3.0200000000000001E-2</v>
      </c>
      <c r="E236" s="118"/>
      <c r="F236" s="109"/>
      <c r="G236" s="90"/>
      <c r="H236" s="90"/>
      <c r="I236" s="118"/>
    </row>
    <row r="237" spans="1:9">
      <c r="A237" s="82"/>
      <c r="B237" s="100"/>
      <c r="C237" s="115"/>
      <c r="D237" s="117"/>
      <c r="E237" s="105"/>
      <c r="F237" s="102"/>
      <c r="G237" s="91"/>
      <c r="H237" s="91"/>
      <c r="I237" s="105"/>
    </row>
    <row r="238" spans="1:9">
      <c r="A238" s="17" t="s">
        <v>217</v>
      </c>
      <c r="B238" s="11" t="s">
        <v>227</v>
      </c>
      <c r="C238" t="s">
        <v>15</v>
      </c>
      <c r="D238" s="12">
        <v>5.2400000000000002E-2</v>
      </c>
      <c r="E238" s="71">
        <f>D238</f>
        <v>5.2400000000000002E-2</v>
      </c>
      <c r="F238" s="73">
        <f>E238*356.34</f>
        <v>18.672215999999999</v>
      </c>
      <c r="G238" s="7">
        <f t="shared" ref="G238:G243" si="15">+F238*$K$1</f>
        <v>0</v>
      </c>
      <c r="H238" s="68">
        <f t="shared" ref="H238:H243" si="16">G238/2</f>
        <v>0</v>
      </c>
      <c r="I238" s="71">
        <v>8</v>
      </c>
    </row>
    <row r="239" spans="1:9">
      <c r="A239" s="5" t="s">
        <v>217</v>
      </c>
      <c r="B239" s="3" t="s">
        <v>228</v>
      </c>
      <c r="C239" s="2" t="s">
        <v>15</v>
      </c>
      <c r="D239" s="1">
        <v>5.0599999999999999E-2</v>
      </c>
      <c r="E239" s="4">
        <f>D239</f>
        <v>5.0599999999999999E-2</v>
      </c>
      <c r="F239" s="6">
        <f>E239*356.34</f>
        <v>18.030804</v>
      </c>
      <c r="G239" s="7">
        <f t="shared" si="15"/>
        <v>0</v>
      </c>
      <c r="H239" s="7">
        <f t="shared" si="16"/>
        <v>0</v>
      </c>
      <c r="I239" s="4">
        <v>9</v>
      </c>
    </row>
    <row r="240" spans="1:9">
      <c r="A240" s="17" t="s">
        <v>217</v>
      </c>
      <c r="B240" s="11" t="s">
        <v>229</v>
      </c>
      <c r="C240" t="s">
        <v>15</v>
      </c>
      <c r="D240" s="12">
        <v>0.1042</v>
      </c>
      <c r="E240" s="71">
        <f>D240</f>
        <v>0.1042</v>
      </c>
      <c r="F240" s="73">
        <f>E240*356.34</f>
        <v>37.130627999999994</v>
      </c>
      <c r="G240" s="7">
        <f t="shared" si="15"/>
        <v>0</v>
      </c>
      <c r="H240" s="68">
        <f t="shared" si="16"/>
        <v>0</v>
      </c>
      <c r="I240" s="71">
        <v>10</v>
      </c>
    </row>
    <row r="241" spans="1:9">
      <c r="A241" s="5" t="s">
        <v>217</v>
      </c>
      <c r="B241" s="3" t="s">
        <v>230</v>
      </c>
      <c r="C241" s="2" t="s">
        <v>223</v>
      </c>
      <c r="D241" s="1">
        <v>4.9200000000000001E-2</v>
      </c>
      <c r="E241" s="4">
        <f>D241</f>
        <v>4.9200000000000001E-2</v>
      </c>
      <c r="F241" s="6">
        <f>E241*317.18</f>
        <v>15.605256000000001</v>
      </c>
      <c r="G241" s="7">
        <f t="shared" si="15"/>
        <v>0</v>
      </c>
      <c r="H241" s="7">
        <f t="shared" si="16"/>
        <v>0</v>
      </c>
      <c r="I241" s="4">
        <v>11</v>
      </c>
    </row>
    <row r="242" spans="1:9">
      <c r="A242" s="17" t="s">
        <v>217</v>
      </c>
      <c r="B242" s="11" t="s">
        <v>119</v>
      </c>
      <c r="C242" t="s">
        <v>15</v>
      </c>
      <c r="D242" s="12">
        <v>4.4200000000000003E-2</v>
      </c>
      <c r="E242" s="71">
        <f>D242</f>
        <v>4.4200000000000003E-2</v>
      </c>
      <c r="F242" s="73">
        <f>E242*356.34</f>
        <v>15.750228</v>
      </c>
      <c r="G242" s="7">
        <f t="shared" si="15"/>
        <v>0</v>
      </c>
      <c r="H242" s="68">
        <f t="shared" si="16"/>
        <v>0</v>
      </c>
      <c r="I242" s="71">
        <v>12</v>
      </c>
    </row>
    <row r="243" spans="1:9">
      <c r="A243" s="80" t="s">
        <v>217</v>
      </c>
      <c r="B243" s="8" t="s">
        <v>231</v>
      </c>
      <c r="C243" s="9" t="s">
        <v>38</v>
      </c>
      <c r="D243" s="10">
        <v>0.2717</v>
      </c>
      <c r="E243" s="119">
        <f>SUM(D243:D245)</f>
        <v>0.45999999999999996</v>
      </c>
      <c r="F243" s="101">
        <f>E243*317.18</f>
        <v>145.90279999999998</v>
      </c>
      <c r="G243" s="89">
        <f t="shared" si="15"/>
        <v>0</v>
      </c>
      <c r="H243" s="89">
        <f t="shared" si="16"/>
        <v>0</v>
      </c>
      <c r="I243" s="104">
        <v>13</v>
      </c>
    </row>
    <row r="244" spans="1:9">
      <c r="A244" s="81"/>
      <c r="B244" s="113" t="s">
        <v>232</v>
      </c>
      <c r="C244" s="114" t="s">
        <v>38</v>
      </c>
      <c r="D244" s="116">
        <v>0.1883</v>
      </c>
      <c r="E244" s="142"/>
      <c r="F244" s="109"/>
      <c r="G244" s="90"/>
      <c r="H244" s="90"/>
      <c r="I244" s="118"/>
    </row>
    <row r="245" spans="1:9">
      <c r="A245" s="82"/>
      <c r="B245" s="100"/>
      <c r="C245" s="115"/>
      <c r="D245" s="117"/>
      <c r="E245" s="143"/>
      <c r="F245" s="102"/>
      <c r="G245" s="91"/>
      <c r="H245" s="91"/>
      <c r="I245" s="105"/>
    </row>
    <row r="246" spans="1:9">
      <c r="A246" s="17" t="s">
        <v>217</v>
      </c>
      <c r="B246" s="11" t="s">
        <v>233</v>
      </c>
      <c r="C246" t="s">
        <v>38</v>
      </c>
      <c r="D246" s="12">
        <v>0.1017</v>
      </c>
      <c r="E246" s="71">
        <f>D246</f>
        <v>0.1017</v>
      </c>
      <c r="F246" s="73">
        <f>E246*317.18</f>
        <v>32.257206000000004</v>
      </c>
      <c r="G246" s="7">
        <f t="shared" ref="G246:G251" si="17">+F246*$K$1</f>
        <v>0</v>
      </c>
      <c r="H246" s="68">
        <f t="shared" ref="H246:H251" si="18">G246/2</f>
        <v>0</v>
      </c>
      <c r="I246" s="71">
        <v>14</v>
      </c>
    </row>
    <row r="247" spans="1:9">
      <c r="A247" s="5" t="s">
        <v>217</v>
      </c>
      <c r="B247" s="3" t="s">
        <v>234</v>
      </c>
      <c r="C247" s="2" t="s">
        <v>38</v>
      </c>
      <c r="D247" s="15">
        <v>2.3E-2</v>
      </c>
      <c r="E247" s="16">
        <f>D247</f>
        <v>2.3E-2</v>
      </c>
      <c r="F247" s="6">
        <f>E247*317.18</f>
        <v>7.29514</v>
      </c>
      <c r="G247" s="7">
        <f t="shared" si="17"/>
        <v>0</v>
      </c>
      <c r="H247" s="7">
        <f t="shared" si="18"/>
        <v>0</v>
      </c>
      <c r="I247" s="4">
        <v>15</v>
      </c>
    </row>
    <row r="248" spans="1:9">
      <c r="A248" s="17" t="s">
        <v>217</v>
      </c>
      <c r="B248" s="11" t="s">
        <v>235</v>
      </c>
      <c r="C248" t="s">
        <v>38</v>
      </c>
      <c r="D248" s="12">
        <v>3.3599999999999998E-2</v>
      </c>
      <c r="E248" s="71">
        <f>D248</f>
        <v>3.3599999999999998E-2</v>
      </c>
      <c r="F248" s="73">
        <f>E248*317.18</f>
        <v>10.657247999999999</v>
      </c>
      <c r="G248" s="7">
        <f t="shared" si="17"/>
        <v>0</v>
      </c>
      <c r="H248" s="68">
        <f t="shared" si="18"/>
        <v>0</v>
      </c>
      <c r="I248" s="71">
        <v>16</v>
      </c>
    </row>
    <row r="249" spans="1:9">
      <c r="A249" s="5" t="s">
        <v>217</v>
      </c>
      <c r="B249" s="3" t="s">
        <v>236</v>
      </c>
      <c r="C249" s="2" t="s">
        <v>15</v>
      </c>
      <c r="D249" s="1">
        <v>0.1094</v>
      </c>
      <c r="E249" s="4">
        <f>D249</f>
        <v>0.1094</v>
      </c>
      <c r="F249" s="6">
        <f>E249*356.34</f>
        <v>38.983595999999999</v>
      </c>
      <c r="G249" s="7">
        <f t="shared" si="17"/>
        <v>0</v>
      </c>
      <c r="H249" s="7">
        <f t="shared" si="18"/>
        <v>0</v>
      </c>
      <c r="I249" s="4">
        <v>17</v>
      </c>
    </row>
    <row r="250" spans="1:9">
      <c r="A250" s="5" t="s">
        <v>217</v>
      </c>
      <c r="B250" s="3" t="s">
        <v>237</v>
      </c>
      <c r="C250" s="2" t="s">
        <v>38</v>
      </c>
      <c r="D250" s="1">
        <v>2.8799999999999999E-2</v>
      </c>
      <c r="E250" s="4">
        <f>D250</f>
        <v>2.8799999999999999E-2</v>
      </c>
      <c r="F250" s="6">
        <f>E250*317.18</f>
        <v>9.1347839999999998</v>
      </c>
      <c r="G250" s="7">
        <f t="shared" si="17"/>
        <v>0</v>
      </c>
      <c r="H250" s="7">
        <f t="shared" si="18"/>
        <v>0</v>
      </c>
      <c r="I250" s="4">
        <v>18</v>
      </c>
    </row>
    <row r="251" spans="1:9">
      <c r="A251" s="80" t="s">
        <v>217</v>
      </c>
      <c r="B251" s="8" t="s">
        <v>238</v>
      </c>
      <c r="C251" s="9" t="s">
        <v>38</v>
      </c>
      <c r="D251" s="10">
        <v>3.0099999999999998E-2</v>
      </c>
      <c r="E251" s="104">
        <f>SUM(D251:D253)</f>
        <v>8.8499999999999995E-2</v>
      </c>
      <c r="F251" s="101">
        <f>E251*317.18</f>
        <v>28.070429999999998</v>
      </c>
      <c r="G251" s="89">
        <f t="shared" si="17"/>
        <v>0</v>
      </c>
      <c r="H251" s="89">
        <f t="shared" si="18"/>
        <v>0</v>
      </c>
      <c r="I251" s="104">
        <v>19</v>
      </c>
    </row>
    <row r="252" spans="1:9">
      <c r="A252" s="81"/>
      <c r="B252" s="113" t="s">
        <v>239</v>
      </c>
      <c r="C252" s="114" t="s">
        <v>81</v>
      </c>
      <c r="D252" s="116">
        <v>5.8400000000000001E-2</v>
      </c>
      <c r="E252" s="118"/>
      <c r="F252" s="109"/>
      <c r="G252" s="90"/>
      <c r="H252" s="90"/>
      <c r="I252" s="118"/>
    </row>
    <row r="253" spans="1:9">
      <c r="A253" s="82"/>
      <c r="B253" s="100"/>
      <c r="C253" s="115"/>
      <c r="D253" s="117"/>
      <c r="E253" s="105"/>
      <c r="F253" s="102"/>
      <c r="G253" s="91"/>
      <c r="H253" s="91"/>
      <c r="I253" s="105"/>
    </row>
    <row r="254" spans="1:9">
      <c r="A254" s="17" t="s">
        <v>217</v>
      </c>
      <c r="B254" s="11" t="s">
        <v>240</v>
      </c>
      <c r="C254" t="s">
        <v>38</v>
      </c>
      <c r="D254" s="12">
        <v>1.2500000000000001E-2</v>
      </c>
      <c r="E254" s="71">
        <f>D254</f>
        <v>1.2500000000000001E-2</v>
      </c>
      <c r="F254" s="73">
        <f>E254*317.18</f>
        <v>3.9647500000000004</v>
      </c>
      <c r="G254" s="7">
        <f t="shared" ref="G254:G259" si="19">+F254*$K$1</f>
        <v>0</v>
      </c>
      <c r="H254" s="68">
        <f t="shared" ref="H254:H259" si="20">G254/2</f>
        <v>0</v>
      </c>
      <c r="I254" s="71">
        <v>20</v>
      </c>
    </row>
    <row r="255" spans="1:9">
      <c r="A255" s="5" t="s">
        <v>217</v>
      </c>
      <c r="B255" s="3" t="s">
        <v>241</v>
      </c>
      <c r="C255" s="2" t="s">
        <v>38</v>
      </c>
      <c r="D255" s="1">
        <v>1.18E-2</v>
      </c>
      <c r="E255" s="4">
        <f>D255</f>
        <v>1.18E-2</v>
      </c>
      <c r="F255" s="6">
        <f>E255*317.18</f>
        <v>3.7427239999999999</v>
      </c>
      <c r="G255" s="7">
        <f t="shared" si="19"/>
        <v>0</v>
      </c>
      <c r="H255" s="7">
        <f t="shared" si="20"/>
        <v>0</v>
      </c>
      <c r="I255" s="4">
        <v>21</v>
      </c>
    </row>
    <row r="256" spans="1:9">
      <c r="A256" s="17" t="s">
        <v>217</v>
      </c>
      <c r="B256" s="11" t="s">
        <v>242</v>
      </c>
      <c r="C256" t="s">
        <v>8</v>
      </c>
      <c r="D256" s="12">
        <v>2.81E-2</v>
      </c>
      <c r="E256" s="71">
        <f>D256</f>
        <v>2.81E-2</v>
      </c>
      <c r="F256" s="73">
        <f>E256*281.94</f>
        <v>7.9225139999999996</v>
      </c>
      <c r="G256" s="7">
        <f t="shared" si="19"/>
        <v>0</v>
      </c>
      <c r="H256" s="68">
        <f t="shared" si="20"/>
        <v>0</v>
      </c>
      <c r="I256" s="71">
        <v>22</v>
      </c>
    </row>
    <row r="257" spans="1:9">
      <c r="A257" s="5" t="s">
        <v>217</v>
      </c>
      <c r="B257" s="3" t="s">
        <v>243</v>
      </c>
      <c r="C257" s="2" t="s">
        <v>38</v>
      </c>
      <c r="D257" s="1">
        <v>3.6299999999999999E-2</v>
      </c>
      <c r="E257" s="4">
        <f>D257</f>
        <v>3.6299999999999999E-2</v>
      </c>
      <c r="F257" s="6">
        <f>E257*317.18</f>
        <v>11.513634</v>
      </c>
      <c r="G257" s="7">
        <f t="shared" si="19"/>
        <v>0</v>
      </c>
      <c r="H257" s="7">
        <f t="shared" si="20"/>
        <v>0</v>
      </c>
      <c r="I257" s="4">
        <v>23</v>
      </c>
    </row>
    <row r="258" spans="1:9">
      <c r="A258" s="5" t="s">
        <v>217</v>
      </c>
      <c r="B258" s="3" t="s">
        <v>244</v>
      </c>
      <c r="C258" s="2" t="s">
        <v>81</v>
      </c>
      <c r="D258" s="1">
        <v>3.1800000000000002E-2</v>
      </c>
      <c r="E258" s="4">
        <f>D258</f>
        <v>3.1800000000000002E-2</v>
      </c>
      <c r="F258" s="6">
        <f>E258*317.18</f>
        <v>10.086324000000001</v>
      </c>
      <c r="G258" s="7">
        <f t="shared" si="19"/>
        <v>0</v>
      </c>
      <c r="H258" s="7">
        <f t="shared" si="20"/>
        <v>0</v>
      </c>
      <c r="I258" s="4">
        <v>24</v>
      </c>
    </row>
    <row r="259" spans="1:9">
      <c r="A259" s="80" t="s">
        <v>217</v>
      </c>
      <c r="B259" s="8" t="s">
        <v>245</v>
      </c>
      <c r="C259" s="9" t="s">
        <v>8</v>
      </c>
      <c r="D259" s="10">
        <v>1.7100000000000001E-2</v>
      </c>
      <c r="E259" s="104">
        <f>SUM(D259:D261)</f>
        <v>3.49E-2</v>
      </c>
      <c r="F259" s="101">
        <v>5.3857900000000001</v>
      </c>
      <c r="G259" s="89">
        <f t="shared" si="19"/>
        <v>0</v>
      </c>
      <c r="H259" s="89">
        <f t="shared" si="20"/>
        <v>0</v>
      </c>
      <c r="I259" s="104">
        <v>25</v>
      </c>
    </row>
    <row r="260" spans="1:9">
      <c r="A260" s="81"/>
      <c r="B260" s="113" t="s">
        <v>245</v>
      </c>
      <c r="C260" s="114" t="s">
        <v>246</v>
      </c>
      <c r="D260" s="116">
        <v>1.78E-2</v>
      </c>
      <c r="E260" s="118"/>
      <c r="F260" s="109"/>
      <c r="G260" s="90"/>
      <c r="H260" s="90"/>
      <c r="I260" s="118"/>
    </row>
    <row r="261" spans="1:9">
      <c r="A261" s="82"/>
      <c r="B261" s="100"/>
      <c r="C261" s="115"/>
      <c r="D261" s="117"/>
      <c r="E261" s="105"/>
      <c r="F261" s="102"/>
      <c r="G261" s="91"/>
      <c r="H261" s="91"/>
      <c r="I261" s="105"/>
    </row>
    <row r="262" spans="1:9">
      <c r="A262" s="17" t="s">
        <v>217</v>
      </c>
      <c r="B262" s="11" t="s">
        <v>247</v>
      </c>
      <c r="C262" t="s">
        <v>38</v>
      </c>
      <c r="D262" s="12">
        <v>5.96E-2</v>
      </c>
      <c r="E262" s="71">
        <f t="shared" ref="E262:E273" si="21">D262</f>
        <v>5.96E-2</v>
      </c>
      <c r="F262" s="73">
        <f t="shared" ref="F262:F270" si="22">E262*317.18</f>
        <v>18.903928000000001</v>
      </c>
      <c r="G262" s="7">
        <f t="shared" ref="G262:G274" si="23">+F262*$K$1</f>
        <v>0</v>
      </c>
      <c r="H262" s="68">
        <f t="shared" ref="H262:H274" si="24">G262/2</f>
        <v>0</v>
      </c>
      <c r="I262" s="71">
        <v>26</v>
      </c>
    </row>
    <row r="263" spans="1:9">
      <c r="A263" s="5" t="s">
        <v>217</v>
      </c>
      <c r="B263" s="3" t="s">
        <v>248</v>
      </c>
      <c r="C263" s="2" t="s">
        <v>38</v>
      </c>
      <c r="D263" s="1">
        <v>4.48E-2</v>
      </c>
      <c r="E263" s="4">
        <f t="shared" si="21"/>
        <v>4.48E-2</v>
      </c>
      <c r="F263" s="6">
        <f t="shared" si="22"/>
        <v>14.209664</v>
      </c>
      <c r="G263" s="7">
        <f t="shared" si="23"/>
        <v>0</v>
      </c>
      <c r="H263" s="7">
        <f t="shared" si="24"/>
        <v>0</v>
      </c>
      <c r="I263" s="4">
        <v>27</v>
      </c>
    </row>
    <row r="264" spans="1:9">
      <c r="A264" s="17" t="s">
        <v>217</v>
      </c>
      <c r="B264" s="11" t="s">
        <v>249</v>
      </c>
      <c r="C264" t="s">
        <v>38</v>
      </c>
      <c r="D264" s="12">
        <v>8.8499999999999995E-2</v>
      </c>
      <c r="E264" s="71">
        <f t="shared" si="21"/>
        <v>8.8499999999999995E-2</v>
      </c>
      <c r="F264" s="73">
        <f t="shared" si="22"/>
        <v>28.070429999999998</v>
      </c>
      <c r="G264" s="7">
        <f t="shared" si="23"/>
        <v>0</v>
      </c>
      <c r="H264" s="68">
        <f t="shared" si="24"/>
        <v>0</v>
      </c>
      <c r="I264" s="71">
        <v>28</v>
      </c>
    </row>
    <row r="265" spans="1:9">
      <c r="A265" s="5" t="s">
        <v>217</v>
      </c>
      <c r="B265" s="3" t="s">
        <v>43</v>
      </c>
      <c r="C265" s="2" t="s">
        <v>38</v>
      </c>
      <c r="D265" s="15">
        <v>4.1000000000000002E-2</v>
      </c>
      <c r="E265" s="16">
        <f t="shared" si="21"/>
        <v>4.1000000000000002E-2</v>
      </c>
      <c r="F265" s="6">
        <f t="shared" si="22"/>
        <v>13.004380000000001</v>
      </c>
      <c r="G265" s="7">
        <f t="shared" si="23"/>
        <v>0</v>
      </c>
      <c r="H265" s="7">
        <f t="shared" si="24"/>
        <v>0</v>
      </c>
      <c r="I265" s="4">
        <v>29</v>
      </c>
    </row>
    <row r="266" spans="1:9">
      <c r="A266" s="17" t="s">
        <v>217</v>
      </c>
      <c r="B266" s="11" t="s">
        <v>250</v>
      </c>
      <c r="C266" t="s">
        <v>38</v>
      </c>
      <c r="D266" s="12">
        <v>2.0899999999999998E-2</v>
      </c>
      <c r="E266" s="71">
        <f t="shared" si="21"/>
        <v>2.0899999999999998E-2</v>
      </c>
      <c r="F266" s="73">
        <f t="shared" si="22"/>
        <v>6.6290619999999993</v>
      </c>
      <c r="G266" s="7">
        <f t="shared" si="23"/>
        <v>0</v>
      </c>
      <c r="H266" s="68">
        <f t="shared" si="24"/>
        <v>0</v>
      </c>
      <c r="I266" s="71">
        <v>30</v>
      </c>
    </row>
    <row r="267" spans="1:9">
      <c r="A267" s="5" t="s">
        <v>217</v>
      </c>
      <c r="B267" s="3" t="s">
        <v>251</v>
      </c>
      <c r="C267" s="2" t="s">
        <v>38</v>
      </c>
      <c r="D267" s="1">
        <v>2.2100000000000002E-2</v>
      </c>
      <c r="E267" s="4">
        <f t="shared" si="21"/>
        <v>2.2100000000000002E-2</v>
      </c>
      <c r="F267" s="6">
        <f t="shared" si="22"/>
        <v>7.009678000000001</v>
      </c>
      <c r="G267" s="7">
        <f t="shared" si="23"/>
        <v>0</v>
      </c>
      <c r="H267" s="7">
        <f t="shared" si="24"/>
        <v>0</v>
      </c>
      <c r="I267" s="4">
        <v>31</v>
      </c>
    </row>
    <row r="268" spans="1:9">
      <c r="A268" s="17" t="s">
        <v>217</v>
      </c>
      <c r="B268" s="11" t="s">
        <v>252</v>
      </c>
      <c r="C268" t="s">
        <v>38</v>
      </c>
      <c r="D268" s="12">
        <v>3.9100000000000003E-2</v>
      </c>
      <c r="E268" s="71">
        <f t="shared" si="21"/>
        <v>3.9100000000000003E-2</v>
      </c>
      <c r="F268" s="73">
        <f t="shared" si="22"/>
        <v>12.401738000000002</v>
      </c>
      <c r="G268" s="7">
        <f t="shared" si="23"/>
        <v>0</v>
      </c>
      <c r="H268" s="68">
        <f t="shared" si="24"/>
        <v>0</v>
      </c>
      <c r="I268" s="71">
        <v>32</v>
      </c>
    </row>
    <row r="269" spans="1:9">
      <c r="A269" s="5" t="s">
        <v>217</v>
      </c>
      <c r="B269" s="3" t="s">
        <v>253</v>
      </c>
      <c r="C269" s="2" t="s">
        <v>38</v>
      </c>
      <c r="D269" s="1">
        <v>2.92E-2</v>
      </c>
      <c r="E269" s="4">
        <f t="shared" si="21"/>
        <v>2.92E-2</v>
      </c>
      <c r="F269" s="6">
        <f t="shared" si="22"/>
        <v>9.2616560000000003</v>
      </c>
      <c r="G269" s="7">
        <f t="shared" si="23"/>
        <v>0</v>
      </c>
      <c r="H269" s="7">
        <f t="shared" si="24"/>
        <v>0</v>
      </c>
      <c r="I269" s="4">
        <v>33</v>
      </c>
    </row>
    <row r="270" spans="1:9">
      <c r="A270" s="17" t="s">
        <v>217</v>
      </c>
      <c r="B270" s="11" t="s">
        <v>254</v>
      </c>
      <c r="C270" t="s">
        <v>38</v>
      </c>
      <c r="D270" s="12">
        <v>9.1899999999999996E-2</v>
      </c>
      <c r="E270" s="71">
        <f t="shared" si="21"/>
        <v>9.1899999999999996E-2</v>
      </c>
      <c r="F270" s="73">
        <f t="shared" si="22"/>
        <v>29.148841999999998</v>
      </c>
      <c r="G270" s="7">
        <f t="shared" si="23"/>
        <v>0</v>
      </c>
      <c r="H270" s="68">
        <f t="shared" si="24"/>
        <v>0</v>
      </c>
      <c r="I270" s="71">
        <v>34</v>
      </c>
    </row>
    <row r="271" spans="1:9">
      <c r="A271" s="5" t="s">
        <v>255</v>
      </c>
      <c r="B271" s="3" t="s">
        <v>256</v>
      </c>
      <c r="C271" s="53" t="s">
        <v>36</v>
      </c>
      <c r="D271" s="3">
        <v>0.4148</v>
      </c>
      <c r="E271" s="20">
        <f t="shared" si="21"/>
        <v>0.4148</v>
      </c>
      <c r="F271" s="6">
        <f>E271*56.39</f>
        <v>23.390571999999999</v>
      </c>
      <c r="G271" s="7">
        <f t="shared" si="23"/>
        <v>0</v>
      </c>
      <c r="H271" s="7">
        <f t="shared" si="24"/>
        <v>0</v>
      </c>
      <c r="I271" s="20">
        <v>1</v>
      </c>
    </row>
    <row r="272" spans="1:9">
      <c r="A272" s="17" t="s">
        <v>255</v>
      </c>
      <c r="B272" s="11" t="s">
        <v>257</v>
      </c>
      <c r="C272" t="s">
        <v>99</v>
      </c>
      <c r="D272" s="12">
        <v>0.27579999999999999</v>
      </c>
      <c r="E272" s="71">
        <f t="shared" si="21"/>
        <v>0.27579999999999999</v>
      </c>
      <c r="F272" s="73">
        <f>E272*246.7</f>
        <v>68.03985999999999</v>
      </c>
      <c r="G272" s="7">
        <f t="shared" si="23"/>
        <v>0</v>
      </c>
      <c r="H272" s="68">
        <f t="shared" si="24"/>
        <v>0</v>
      </c>
      <c r="I272" s="71">
        <v>2</v>
      </c>
    </row>
    <row r="273" spans="1:9">
      <c r="A273" s="5" t="s">
        <v>255</v>
      </c>
      <c r="B273" s="8" t="s">
        <v>258</v>
      </c>
      <c r="C273" s="38" t="s">
        <v>108</v>
      </c>
      <c r="D273" s="8">
        <v>1.5307999999999999</v>
      </c>
      <c r="E273" s="20">
        <f t="shared" si="21"/>
        <v>1.5307999999999999</v>
      </c>
      <c r="F273" s="6">
        <f>E273*49.34</f>
        <v>75.529672000000005</v>
      </c>
      <c r="G273" s="7">
        <f t="shared" si="23"/>
        <v>0</v>
      </c>
      <c r="H273" s="7">
        <f t="shared" si="24"/>
        <v>0</v>
      </c>
      <c r="I273" s="20">
        <v>3</v>
      </c>
    </row>
    <row r="274" spans="1:9">
      <c r="A274" s="80" t="s">
        <v>259</v>
      </c>
      <c r="B274" s="8" t="s">
        <v>260</v>
      </c>
      <c r="C274" s="10" t="s">
        <v>204</v>
      </c>
      <c r="D274" s="10">
        <v>0.30320000000000003</v>
      </c>
      <c r="E274" s="95">
        <f>SUM(D274:D276)</f>
        <v>0.34860000000000002</v>
      </c>
      <c r="F274" s="101">
        <v>124.22</v>
      </c>
      <c r="G274" s="89">
        <f t="shared" si="23"/>
        <v>0</v>
      </c>
      <c r="H274" s="89">
        <f t="shared" si="24"/>
        <v>0</v>
      </c>
      <c r="I274" s="95">
        <v>1</v>
      </c>
    </row>
    <row r="275" spans="1:9">
      <c r="A275" s="81"/>
      <c r="B275" s="113" t="s">
        <v>261</v>
      </c>
      <c r="C275" s="114" t="s">
        <v>262</v>
      </c>
      <c r="D275" s="116">
        <v>4.5400000000000003E-2</v>
      </c>
      <c r="E275" s="103"/>
      <c r="F275" s="109"/>
      <c r="G275" s="90"/>
      <c r="H275" s="90"/>
      <c r="I275" s="103"/>
    </row>
    <row r="276" spans="1:9">
      <c r="A276" s="82"/>
      <c r="B276" s="100"/>
      <c r="C276" s="115"/>
      <c r="D276" s="117"/>
      <c r="E276" s="96"/>
      <c r="F276" s="102"/>
      <c r="G276" s="91"/>
      <c r="H276" s="91"/>
      <c r="I276" s="96"/>
    </row>
    <row r="277" spans="1:9">
      <c r="A277" s="5" t="s">
        <v>259</v>
      </c>
      <c r="B277" s="24" t="s">
        <v>263</v>
      </c>
      <c r="C277" s="23" t="s">
        <v>26</v>
      </c>
      <c r="D277" s="26">
        <v>0.35399999999999998</v>
      </c>
      <c r="E277" s="16">
        <f>D277</f>
        <v>0.35399999999999998</v>
      </c>
      <c r="F277" s="6">
        <f>E277*63.44</f>
        <v>22.457759999999997</v>
      </c>
      <c r="G277" s="7">
        <f>+F277*$K$1</f>
        <v>0</v>
      </c>
      <c r="H277" s="7">
        <f>G277/2</f>
        <v>0</v>
      </c>
      <c r="I277" s="4">
        <v>2</v>
      </c>
    </row>
    <row r="278" spans="1:9">
      <c r="A278" s="80" t="s">
        <v>259</v>
      </c>
      <c r="B278" s="8" t="s">
        <v>264</v>
      </c>
      <c r="C278" s="9" t="s">
        <v>53</v>
      </c>
      <c r="D278" s="10">
        <v>4.3400000000000001E-2</v>
      </c>
      <c r="E278" s="104">
        <f>SUM(D278:D280)</f>
        <v>0.21829999999999999</v>
      </c>
      <c r="F278" s="101">
        <f>E278*391.58</f>
        <v>85.481913999999989</v>
      </c>
      <c r="G278" s="89">
        <f>+F278*$K$1</f>
        <v>0</v>
      </c>
      <c r="H278" s="89">
        <f>G278/2</f>
        <v>0</v>
      </c>
      <c r="I278" s="104">
        <v>3</v>
      </c>
    </row>
    <row r="279" spans="1:9">
      <c r="A279" s="81"/>
      <c r="B279" s="113" t="s">
        <v>265</v>
      </c>
      <c r="C279" s="114" t="s">
        <v>53</v>
      </c>
      <c r="D279" s="116">
        <v>0.1749</v>
      </c>
      <c r="E279" s="118"/>
      <c r="F279" s="109"/>
      <c r="G279" s="90"/>
      <c r="H279" s="90"/>
      <c r="I279" s="118"/>
    </row>
    <row r="280" spans="1:9">
      <c r="A280" s="82"/>
      <c r="B280" s="100"/>
      <c r="C280" s="115"/>
      <c r="D280" s="117"/>
      <c r="E280" s="105"/>
      <c r="F280" s="102"/>
      <c r="G280" s="91"/>
      <c r="H280" s="91"/>
      <c r="I280" s="105"/>
    </row>
    <row r="281" spans="1:9">
      <c r="A281" s="80" t="s">
        <v>259</v>
      </c>
      <c r="B281" s="8" t="s">
        <v>266</v>
      </c>
      <c r="C281" s="27" t="s">
        <v>97</v>
      </c>
      <c r="D281" s="10">
        <v>0.1535</v>
      </c>
      <c r="E281" s="95">
        <f>SUM(D281:D283)</f>
        <v>0.2387</v>
      </c>
      <c r="F281" s="101">
        <v>54.7</v>
      </c>
      <c r="G281" s="89">
        <f>+F281*$K$1</f>
        <v>0</v>
      </c>
      <c r="H281" s="89">
        <f>G281/2</f>
        <v>0</v>
      </c>
      <c r="I281" s="95">
        <v>4</v>
      </c>
    </row>
    <row r="282" spans="1:9">
      <c r="A282" s="81"/>
      <c r="B282" s="113" t="s">
        <v>267</v>
      </c>
      <c r="C282" s="114" t="s">
        <v>15</v>
      </c>
      <c r="D282" s="116">
        <v>8.5199999999999998E-2</v>
      </c>
      <c r="E282" s="103"/>
      <c r="F282" s="109"/>
      <c r="G282" s="90"/>
      <c r="H282" s="90"/>
      <c r="I282" s="103"/>
    </row>
    <row r="283" spans="1:9">
      <c r="A283" s="82"/>
      <c r="B283" s="100"/>
      <c r="C283" s="115"/>
      <c r="D283" s="117"/>
      <c r="E283" s="96"/>
      <c r="F283" s="102"/>
      <c r="G283" s="91"/>
      <c r="H283" s="91"/>
      <c r="I283" s="96"/>
    </row>
    <row r="284" spans="1:9">
      <c r="A284" s="80" t="s">
        <v>259</v>
      </c>
      <c r="B284" s="8" t="s">
        <v>268</v>
      </c>
      <c r="C284" s="27" t="s">
        <v>15</v>
      </c>
      <c r="D284" s="10">
        <v>1.9E-3</v>
      </c>
      <c r="E284" s="145">
        <f>SUM(D284:D288)</f>
        <v>0.17500000000000002</v>
      </c>
      <c r="F284" s="101">
        <v>38.79</v>
      </c>
      <c r="G284" s="89">
        <f>+F284*$K$1</f>
        <v>0</v>
      </c>
      <c r="H284" s="89">
        <f>G284/2</f>
        <v>0</v>
      </c>
      <c r="I284" s="95">
        <v>5</v>
      </c>
    </row>
    <row r="285" spans="1:9">
      <c r="A285" s="81"/>
      <c r="B285" s="11" t="s">
        <v>269</v>
      </c>
      <c r="C285" s="28" t="s">
        <v>15</v>
      </c>
      <c r="D285" s="12">
        <v>5.3900000000000003E-2</v>
      </c>
      <c r="E285" s="146"/>
      <c r="F285" s="109"/>
      <c r="G285" s="90"/>
      <c r="H285" s="90"/>
      <c r="I285" s="103"/>
    </row>
    <row r="286" spans="1:9">
      <c r="A286" s="81"/>
      <c r="B286" s="11" t="s">
        <v>270</v>
      </c>
      <c r="C286" s="28" t="s">
        <v>97</v>
      </c>
      <c r="D286" s="12">
        <v>9.3600000000000003E-2</v>
      </c>
      <c r="E286" s="146"/>
      <c r="F286" s="109"/>
      <c r="G286" s="90"/>
      <c r="H286" s="90"/>
      <c r="I286" s="103"/>
    </row>
    <row r="287" spans="1:9">
      <c r="A287" s="81"/>
      <c r="B287" s="113" t="s">
        <v>271</v>
      </c>
      <c r="C287" s="114" t="s">
        <v>97</v>
      </c>
      <c r="D287" s="116">
        <v>2.5600000000000001E-2</v>
      </c>
      <c r="E287" s="146"/>
      <c r="F287" s="109"/>
      <c r="G287" s="90"/>
      <c r="H287" s="90"/>
      <c r="I287" s="103"/>
    </row>
    <row r="288" spans="1:9">
      <c r="A288" s="82"/>
      <c r="B288" s="100"/>
      <c r="C288" s="115"/>
      <c r="D288" s="117"/>
      <c r="E288" s="147"/>
      <c r="F288" s="102"/>
      <c r="G288" s="91"/>
      <c r="H288" s="91"/>
      <c r="I288" s="96"/>
    </row>
    <row r="289" spans="1:9">
      <c r="A289" s="80" t="s">
        <v>259</v>
      </c>
      <c r="B289" s="8" t="s">
        <v>272</v>
      </c>
      <c r="C289" s="38" t="s">
        <v>53</v>
      </c>
      <c r="D289" s="8">
        <v>0.24329999999999999</v>
      </c>
      <c r="E289" s="95">
        <f>SUM(D289:D327)</f>
        <v>1.6970999999999996</v>
      </c>
      <c r="F289" s="101">
        <v>577.56368699999985</v>
      </c>
      <c r="G289" s="89">
        <f>+F289*$K$1</f>
        <v>0</v>
      </c>
      <c r="H289" s="89">
        <f>G289/2</f>
        <v>0</v>
      </c>
      <c r="I289" s="95">
        <v>6</v>
      </c>
    </row>
    <row r="290" spans="1:9">
      <c r="A290" s="81"/>
      <c r="B290" s="11" t="s">
        <v>273</v>
      </c>
      <c r="C290" s="39" t="s">
        <v>53</v>
      </c>
      <c r="D290" s="11">
        <v>1.95E-2</v>
      </c>
      <c r="E290" s="103"/>
      <c r="F290" s="109"/>
      <c r="G290" s="90"/>
      <c r="H290" s="90"/>
      <c r="I290" s="103"/>
    </row>
    <row r="291" spans="1:9">
      <c r="A291" s="81"/>
      <c r="B291" s="11" t="s">
        <v>274</v>
      </c>
      <c r="C291" s="39" t="s">
        <v>53</v>
      </c>
      <c r="D291" s="11">
        <v>4.6899999999999997E-2</v>
      </c>
      <c r="E291" s="103"/>
      <c r="F291" s="109"/>
      <c r="G291" s="90"/>
      <c r="H291" s="90"/>
      <c r="I291" s="103"/>
    </row>
    <row r="292" spans="1:9">
      <c r="A292" s="81"/>
      <c r="B292" s="11" t="s">
        <v>275</v>
      </c>
      <c r="C292" s="39" t="s">
        <v>53</v>
      </c>
      <c r="D292" s="11">
        <v>8.0000000000000004E-4</v>
      </c>
      <c r="E292" s="103"/>
      <c r="F292" s="109"/>
      <c r="G292" s="90"/>
      <c r="H292" s="90"/>
      <c r="I292" s="103"/>
    </row>
    <row r="293" spans="1:9">
      <c r="A293" s="81"/>
      <c r="B293" s="11" t="s">
        <v>276</v>
      </c>
      <c r="C293" s="39" t="s">
        <v>53</v>
      </c>
      <c r="D293" s="11">
        <v>5.8299999999999998E-2</v>
      </c>
      <c r="E293" s="103"/>
      <c r="F293" s="109"/>
      <c r="G293" s="90"/>
      <c r="H293" s="90"/>
      <c r="I293" s="103"/>
    </row>
    <row r="294" spans="1:9">
      <c r="A294" s="81"/>
      <c r="B294" s="11" t="s">
        <v>277</v>
      </c>
      <c r="C294" s="39" t="s">
        <v>53</v>
      </c>
      <c r="D294" s="11">
        <v>5.7799999999999997E-2</v>
      </c>
      <c r="E294" s="103"/>
      <c r="F294" s="109"/>
      <c r="G294" s="90"/>
      <c r="H294" s="90"/>
      <c r="I294" s="103"/>
    </row>
    <row r="295" spans="1:9">
      <c r="A295" s="81"/>
      <c r="B295" s="11" t="s">
        <v>278</v>
      </c>
      <c r="C295" s="39" t="s">
        <v>53</v>
      </c>
      <c r="D295" s="11">
        <v>4.9700000000000001E-2</v>
      </c>
      <c r="E295" s="103"/>
      <c r="F295" s="109"/>
      <c r="G295" s="90"/>
      <c r="H295" s="90"/>
      <c r="I295" s="103"/>
    </row>
    <row r="296" spans="1:9">
      <c r="A296" s="81"/>
      <c r="B296" s="11" t="s">
        <v>279</v>
      </c>
      <c r="C296" s="39" t="s">
        <v>53</v>
      </c>
      <c r="D296" s="11">
        <v>4.1399999999999999E-2</v>
      </c>
      <c r="E296" s="103"/>
      <c r="F296" s="109"/>
      <c r="G296" s="90"/>
      <c r="H296" s="90"/>
      <c r="I296" s="103"/>
    </row>
    <row r="297" spans="1:9">
      <c r="A297" s="81"/>
      <c r="B297" s="11" t="s">
        <v>280</v>
      </c>
      <c r="C297" s="39" t="s">
        <v>53</v>
      </c>
      <c r="D297" s="11">
        <v>3.9100000000000003E-2</v>
      </c>
      <c r="E297" s="103"/>
      <c r="F297" s="109"/>
      <c r="G297" s="90"/>
      <c r="H297" s="90"/>
      <c r="I297" s="103"/>
    </row>
    <row r="298" spans="1:9">
      <c r="A298" s="81"/>
      <c r="B298" s="11" t="s">
        <v>281</v>
      </c>
      <c r="C298" s="39" t="s">
        <v>53</v>
      </c>
      <c r="D298" s="55">
        <v>4.3999999999999997E-2</v>
      </c>
      <c r="E298" s="103"/>
      <c r="F298" s="109"/>
      <c r="G298" s="90"/>
      <c r="H298" s="90"/>
      <c r="I298" s="103"/>
    </row>
    <row r="299" spans="1:9">
      <c r="A299" s="81"/>
      <c r="B299" s="11" t="s">
        <v>282</v>
      </c>
      <c r="C299" s="39" t="s">
        <v>53</v>
      </c>
      <c r="D299" s="55">
        <v>4.2999999999999997E-2</v>
      </c>
      <c r="E299" s="103"/>
      <c r="F299" s="109"/>
      <c r="G299" s="90"/>
      <c r="H299" s="90"/>
      <c r="I299" s="103"/>
    </row>
    <row r="300" spans="1:9">
      <c r="A300" s="81"/>
      <c r="B300" s="11" t="s">
        <v>283</v>
      </c>
      <c r="C300" s="39" t="s">
        <v>53</v>
      </c>
      <c r="D300" s="11">
        <v>4.4299999999999999E-2</v>
      </c>
      <c r="E300" s="103"/>
      <c r="F300" s="109"/>
      <c r="G300" s="90"/>
      <c r="H300" s="90"/>
      <c r="I300" s="103"/>
    </row>
    <row r="301" spans="1:9">
      <c r="A301" s="81"/>
      <c r="B301" s="11" t="s">
        <v>284</v>
      </c>
      <c r="C301" s="39" t="s">
        <v>53</v>
      </c>
      <c r="D301" s="11">
        <v>4.4600000000000001E-2</v>
      </c>
      <c r="E301" s="103"/>
      <c r="F301" s="109"/>
      <c r="G301" s="90"/>
      <c r="H301" s="90"/>
      <c r="I301" s="103"/>
    </row>
    <row r="302" spans="1:9">
      <c r="A302" s="81"/>
      <c r="B302" s="11" t="s">
        <v>285</v>
      </c>
      <c r="C302" s="39" t="s">
        <v>53</v>
      </c>
      <c r="D302" s="11">
        <v>1.29E-2</v>
      </c>
      <c r="E302" s="103"/>
      <c r="F302" s="109"/>
      <c r="G302" s="90"/>
      <c r="H302" s="90"/>
      <c r="I302" s="103"/>
    </row>
    <row r="303" spans="1:9">
      <c r="A303" s="81"/>
      <c r="B303" s="11" t="s">
        <v>286</v>
      </c>
      <c r="C303" s="39" t="s">
        <v>53</v>
      </c>
      <c r="D303" s="11">
        <v>0.1148</v>
      </c>
      <c r="E303" s="103"/>
      <c r="F303" s="109"/>
      <c r="G303" s="90"/>
      <c r="H303" s="90"/>
      <c r="I303" s="103"/>
    </row>
    <row r="304" spans="1:9">
      <c r="A304" s="81"/>
      <c r="B304" s="11" t="s">
        <v>287</v>
      </c>
      <c r="C304" s="39" t="s">
        <v>53</v>
      </c>
      <c r="D304" s="11">
        <v>3.8600000000000002E-2</v>
      </c>
      <c r="E304" s="103"/>
      <c r="F304" s="109"/>
      <c r="G304" s="90"/>
      <c r="H304" s="90"/>
      <c r="I304" s="103"/>
    </row>
    <row r="305" spans="1:9">
      <c r="A305" s="81"/>
      <c r="B305" s="11" t="s">
        <v>288</v>
      </c>
      <c r="C305" s="39" t="s">
        <v>53</v>
      </c>
      <c r="D305" s="11">
        <v>6.0900000000000003E-2</v>
      </c>
      <c r="E305" s="103"/>
      <c r="F305" s="109"/>
      <c r="G305" s="90"/>
      <c r="H305" s="90"/>
      <c r="I305" s="103"/>
    </row>
    <row r="306" spans="1:9">
      <c r="A306" s="81"/>
      <c r="B306" s="11" t="s">
        <v>289</v>
      </c>
      <c r="C306" s="39" t="s">
        <v>53</v>
      </c>
      <c r="D306" s="11">
        <v>2.3999999999999998E-3</v>
      </c>
      <c r="E306" s="103"/>
      <c r="F306" s="109"/>
      <c r="G306" s="90"/>
      <c r="H306" s="90"/>
      <c r="I306" s="103"/>
    </row>
    <row r="307" spans="1:9">
      <c r="A307" s="81"/>
      <c r="B307" s="11" t="s">
        <v>290</v>
      </c>
      <c r="C307" s="39" t="s">
        <v>53</v>
      </c>
      <c r="D307" s="55">
        <v>6.5000000000000002E-2</v>
      </c>
      <c r="E307" s="103"/>
      <c r="F307" s="109"/>
      <c r="G307" s="90"/>
      <c r="H307" s="90"/>
      <c r="I307" s="103"/>
    </row>
    <row r="308" spans="1:9">
      <c r="A308" s="81"/>
      <c r="B308" s="11" t="s">
        <v>291</v>
      </c>
      <c r="C308" s="39" t="s">
        <v>53</v>
      </c>
      <c r="D308" s="11">
        <v>7.3499999999999996E-2</v>
      </c>
      <c r="E308" s="103"/>
      <c r="F308" s="109"/>
      <c r="G308" s="90"/>
      <c r="H308" s="90"/>
      <c r="I308" s="103"/>
    </row>
    <row r="309" spans="1:9">
      <c r="A309" s="81"/>
      <c r="B309" s="11" t="s">
        <v>292</v>
      </c>
      <c r="C309" s="39" t="s">
        <v>53</v>
      </c>
      <c r="D309" s="11">
        <v>1.3100000000000001E-2</v>
      </c>
      <c r="E309" s="103"/>
      <c r="F309" s="109"/>
      <c r="G309" s="90"/>
      <c r="H309" s="90"/>
      <c r="I309" s="103"/>
    </row>
    <row r="310" spans="1:9">
      <c r="A310" s="81"/>
      <c r="B310" s="11" t="s">
        <v>293</v>
      </c>
      <c r="C310" s="39" t="s">
        <v>53</v>
      </c>
      <c r="D310" s="11">
        <v>5.5199999999999999E-2</v>
      </c>
      <c r="E310" s="103"/>
      <c r="F310" s="109"/>
      <c r="G310" s="90"/>
      <c r="H310" s="90"/>
      <c r="I310" s="103"/>
    </row>
    <row r="311" spans="1:9">
      <c r="A311" s="81"/>
      <c r="B311" s="11" t="s">
        <v>294</v>
      </c>
      <c r="C311" s="39" t="s">
        <v>53</v>
      </c>
      <c r="D311" s="11">
        <v>3.9899999999999998E-2</v>
      </c>
      <c r="E311" s="103"/>
      <c r="F311" s="109"/>
      <c r="G311" s="90"/>
      <c r="H311" s="90"/>
      <c r="I311" s="103"/>
    </row>
    <row r="312" spans="1:9">
      <c r="A312" s="81"/>
      <c r="B312" s="11" t="s">
        <v>295</v>
      </c>
      <c r="C312" s="39" t="s">
        <v>53</v>
      </c>
      <c r="D312" s="11">
        <v>4.3200000000000002E-2</v>
      </c>
      <c r="E312" s="103"/>
      <c r="F312" s="109"/>
      <c r="G312" s="90"/>
      <c r="H312" s="90"/>
      <c r="I312" s="103"/>
    </row>
    <row r="313" spans="1:9">
      <c r="A313" s="81"/>
      <c r="B313" s="11" t="s">
        <v>296</v>
      </c>
      <c r="C313" s="39" t="s">
        <v>53</v>
      </c>
      <c r="D313" s="11">
        <v>4.9099999999999998E-2</v>
      </c>
      <c r="E313" s="103"/>
      <c r="F313" s="109"/>
      <c r="G313" s="90"/>
      <c r="H313" s="90"/>
      <c r="I313" s="103"/>
    </row>
    <row r="314" spans="1:9">
      <c r="A314" s="81"/>
      <c r="B314" s="11" t="s">
        <v>297</v>
      </c>
      <c r="C314" s="39" t="s">
        <v>53</v>
      </c>
      <c r="D314" s="11">
        <v>4.2700000000000002E-2</v>
      </c>
      <c r="E314" s="103"/>
      <c r="F314" s="109"/>
      <c r="G314" s="90"/>
      <c r="H314" s="90"/>
      <c r="I314" s="103"/>
    </row>
    <row r="315" spans="1:9">
      <c r="A315" s="81"/>
      <c r="B315" s="11" t="s">
        <v>298</v>
      </c>
      <c r="C315" s="39" t="s">
        <v>53</v>
      </c>
      <c r="D315" s="55">
        <v>6.0000000000000001E-3</v>
      </c>
      <c r="E315" s="103"/>
      <c r="F315" s="109"/>
      <c r="G315" s="90"/>
      <c r="H315" s="90"/>
      <c r="I315" s="103"/>
    </row>
    <row r="316" spans="1:9">
      <c r="A316" s="81"/>
      <c r="B316" s="11" t="s">
        <v>299</v>
      </c>
      <c r="C316" s="39" t="s">
        <v>300</v>
      </c>
      <c r="D316" s="11">
        <v>2.6200000000000001E-2</v>
      </c>
      <c r="E316" s="103"/>
      <c r="F316" s="109"/>
      <c r="G316" s="90"/>
      <c r="H316" s="90"/>
      <c r="I316" s="103"/>
    </row>
    <row r="317" spans="1:9">
      <c r="A317" s="81"/>
      <c r="B317" s="11" t="s">
        <v>301</v>
      </c>
      <c r="C317" s="39" t="s">
        <v>300</v>
      </c>
      <c r="D317" s="11">
        <v>0.15140000000000001</v>
      </c>
      <c r="E317" s="103"/>
      <c r="F317" s="109"/>
      <c r="G317" s="90"/>
      <c r="H317" s="90"/>
      <c r="I317" s="103"/>
    </row>
    <row r="318" spans="1:9">
      <c r="A318" s="81"/>
      <c r="B318" s="11" t="s">
        <v>302</v>
      </c>
      <c r="C318" s="39" t="s">
        <v>300</v>
      </c>
      <c r="D318" s="11">
        <v>2.4400000000000002E-2</v>
      </c>
      <c r="E318" s="103"/>
      <c r="F318" s="109"/>
      <c r="G318" s="90"/>
      <c r="H318" s="90"/>
      <c r="I318" s="103"/>
    </row>
    <row r="319" spans="1:9">
      <c r="A319" s="81"/>
      <c r="B319" s="11" t="s">
        <v>303</v>
      </c>
      <c r="C319" s="39" t="s">
        <v>300</v>
      </c>
      <c r="D319" s="11">
        <v>4.8099999999999997E-2</v>
      </c>
      <c r="E319" s="103"/>
      <c r="F319" s="109"/>
      <c r="G319" s="90"/>
      <c r="H319" s="90"/>
      <c r="I319" s="103"/>
    </row>
    <row r="320" spans="1:9">
      <c r="A320" s="81"/>
      <c r="B320" s="11" t="s">
        <v>304</v>
      </c>
      <c r="C320" s="39" t="s">
        <v>300</v>
      </c>
      <c r="D320" s="11">
        <v>4.4000000000000003E-3</v>
      </c>
      <c r="E320" s="103"/>
      <c r="F320" s="109"/>
      <c r="G320" s="90"/>
      <c r="H320" s="90"/>
      <c r="I320" s="103"/>
    </row>
    <row r="321" spans="1:9">
      <c r="A321" s="81"/>
      <c r="B321" s="11" t="s">
        <v>305</v>
      </c>
      <c r="C321" s="39" t="s">
        <v>300</v>
      </c>
      <c r="D321" s="11">
        <v>2.1499999999999998E-2</v>
      </c>
      <c r="E321" s="103"/>
      <c r="F321" s="109"/>
      <c r="G321" s="90"/>
      <c r="H321" s="90"/>
      <c r="I321" s="103"/>
    </row>
    <row r="322" spans="1:9">
      <c r="A322" s="81"/>
      <c r="B322" s="11" t="s">
        <v>306</v>
      </c>
      <c r="C322" s="39" t="s">
        <v>300</v>
      </c>
      <c r="D322" s="11">
        <v>1.9099999999999999E-2</v>
      </c>
      <c r="E322" s="103"/>
      <c r="F322" s="109"/>
      <c r="G322" s="90"/>
      <c r="H322" s="90"/>
      <c r="I322" s="103"/>
    </row>
    <row r="323" spans="1:9">
      <c r="A323" s="81"/>
      <c r="B323" s="11" t="s">
        <v>307</v>
      </c>
      <c r="C323" s="39" t="s">
        <v>300</v>
      </c>
      <c r="D323" s="11">
        <v>1.67E-2</v>
      </c>
      <c r="E323" s="103"/>
      <c r="F323" s="109"/>
      <c r="G323" s="90"/>
      <c r="H323" s="90"/>
      <c r="I323" s="103"/>
    </row>
    <row r="324" spans="1:9">
      <c r="A324" s="81"/>
      <c r="B324" s="11" t="s">
        <v>308</v>
      </c>
      <c r="C324" s="39" t="s">
        <v>300</v>
      </c>
      <c r="D324" s="11">
        <v>1.4800000000000001E-2</v>
      </c>
      <c r="E324" s="103"/>
      <c r="F324" s="109"/>
      <c r="G324" s="90"/>
      <c r="H324" s="90"/>
      <c r="I324" s="103"/>
    </row>
    <row r="325" spans="1:9">
      <c r="A325" s="81"/>
      <c r="B325" s="11" t="s">
        <v>309</v>
      </c>
      <c r="C325" s="39" t="s">
        <v>300</v>
      </c>
      <c r="D325" s="11">
        <v>1.2200000000000001E-2</v>
      </c>
      <c r="E325" s="103"/>
      <c r="F325" s="109"/>
      <c r="G325" s="90"/>
      <c r="H325" s="90"/>
      <c r="I325" s="103"/>
    </row>
    <row r="326" spans="1:9">
      <c r="A326" s="81"/>
      <c r="B326" s="113" t="s">
        <v>310</v>
      </c>
      <c r="C326" s="113" t="s">
        <v>300</v>
      </c>
      <c r="D326" s="121">
        <v>8.3000000000000001E-3</v>
      </c>
      <c r="E326" s="103"/>
      <c r="F326" s="109"/>
      <c r="G326" s="90"/>
      <c r="H326" s="90"/>
      <c r="I326" s="103"/>
    </row>
    <row r="327" spans="1:9">
      <c r="A327" s="82"/>
      <c r="B327" s="100"/>
      <c r="C327" s="100"/>
      <c r="D327" s="122"/>
      <c r="E327" s="96"/>
      <c r="F327" s="102"/>
      <c r="G327" s="91"/>
      <c r="H327" s="91"/>
      <c r="I327" s="96"/>
    </row>
    <row r="328" spans="1:9">
      <c r="A328" s="80" t="s">
        <v>259</v>
      </c>
      <c r="B328" s="8" t="s">
        <v>311</v>
      </c>
      <c r="C328" s="9" t="s">
        <v>53</v>
      </c>
      <c r="D328" s="10">
        <v>0.93130000000000002</v>
      </c>
      <c r="E328" s="104">
        <f>SUM(D328:D330)</f>
        <v>0.97819999999999996</v>
      </c>
      <c r="F328" s="101">
        <f>E328*391.58</f>
        <v>383.04355599999997</v>
      </c>
      <c r="G328" s="89">
        <f>+F328*$K$1</f>
        <v>0</v>
      </c>
      <c r="H328" s="89">
        <f>G328/2</f>
        <v>0</v>
      </c>
      <c r="I328" s="104">
        <v>7</v>
      </c>
    </row>
    <row r="329" spans="1:9">
      <c r="A329" s="81"/>
      <c r="B329" s="113" t="s">
        <v>312</v>
      </c>
      <c r="C329" s="114" t="s">
        <v>53</v>
      </c>
      <c r="D329" s="116">
        <v>4.6899999999999997E-2</v>
      </c>
      <c r="E329" s="118"/>
      <c r="F329" s="109"/>
      <c r="G329" s="90"/>
      <c r="H329" s="90"/>
      <c r="I329" s="118"/>
    </row>
    <row r="330" spans="1:9">
      <c r="A330" s="82"/>
      <c r="B330" s="100"/>
      <c r="C330" s="115"/>
      <c r="D330" s="117"/>
      <c r="E330" s="105"/>
      <c r="F330" s="102"/>
      <c r="G330" s="91"/>
      <c r="H330" s="91"/>
      <c r="I330" s="105"/>
    </row>
    <row r="331" spans="1:9">
      <c r="A331" s="80" t="s">
        <v>259</v>
      </c>
      <c r="B331" s="8" t="s">
        <v>313</v>
      </c>
      <c r="C331" s="9" t="s">
        <v>53</v>
      </c>
      <c r="D331" s="10">
        <v>0.30830000000000002</v>
      </c>
      <c r="E331" s="104">
        <f>SUM(D331:D343)</f>
        <v>1.9705999999999999</v>
      </c>
      <c r="F331" s="101">
        <f>E331*391.58</f>
        <v>771.64754799999992</v>
      </c>
      <c r="G331" s="89">
        <f>+F331*$K$1</f>
        <v>0</v>
      </c>
      <c r="H331" s="89">
        <f>G331/2</f>
        <v>0</v>
      </c>
      <c r="I331" s="104">
        <v>8</v>
      </c>
    </row>
    <row r="332" spans="1:9">
      <c r="A332" s="81"/>
      <c r="B332" s="11" t="s">
        <v>314</v>
      </c>
      <c r="C332" s="13" t="s">
        <v>53</v>
      </c>
      <c r="D332" s="12">
        <v>2.4199999999999999E-2</v>
      </c>
      <c r="E332" s="118"/>
      <c r="F332" s="109"/>
      <c r="G332" s="90"/>
      <c r="H332" s="90"/>
      <c r="I332" s="118"/>
    </row>
    <row r="333" spans="1:9">
      <c r="A333" s="81"/>
      <c r="B333" s="11" t="s">
        <v>315</v>
      </c>
      <c r="C333" s="13" t="s">
        <v>53</v>
      </c>
      <c r="D333" s="12">
        <v>0.16250000000000001</v>
      </c>
      <c r="E333" s="118"/>
      <c r="F333" s="109"/>
      <c r="G333" s="90"/>
      <c r="H333" s="90"/>
      <c r="I333" s="118"/>
    </row>
    <row r="334" spans="1:9">
      <c r="A334" s="81"/>
      <c r="B334" s="11" t="s">
        <v>316</v>
      </c>
      <c r="C334" s="13" t="s">
        <v>53</v>
      </c>
      <c r="D334" s="14">
        <v>0.153</v>
      </c>
      <c r="E334" s="118"/>
      <c r="F334" s="109"/>
      <c r="G334" s="90"/>
      <c r="H334" s="90"/>
      <c r="I334" s="118"/>
    </row>
    <row r="335" spans="1:9">
      <c r="A335" s="81"/>
      <c r="B335" s="11" t="s">
        <v>317</v>
      </c>
      <c r="C335" s="13" t="s">
        <v>53</v>
      </c>
      <c r="D335" s="12">
        <v>0.62590000000000001</v>
      </c>
      <c r="E335" s="118"/>
      <c r="F335" s="109"/>
      <c r="G335" s="90"/>
      <c r="H335" s="90"/>
      <c r="I335" s="118"/>
    </row>
    <row r="336" spans="1:9">
      <c r="A336" s="81"/>
      <c r="B336" s="11" t="s">
        <v>318</v>
      </c>
      <c r="C336" s="13" t="s">
        <v>53</v>
      </c>
      <c r="D336" s="12">
        <v>0.18160000000000001</v>
      </c>
      <c r="E336" s="118"/>
      <c r="F336" s="109"/>
      <c r="G336" s="90"/>
      <c r="H336" s="90"/>
      <c r="I336" s="118"/>
    </row>
    <row r="337" spans="1:9">
      <c r="A337" s="81"/>
      <c r="B337" s="11" t="s">
        <v>319</v>
      </c>
      <c r="C337" s="13" t="s">
        <v>53</v>
      </c>
      <c r="D337" s="12">
        <v>8.72E-2</v>
      </c>
      <c r="E337" s="118"/>
      <c r="F337" s="109"/>
      <c r="G337" s="90"/>
      <c r="H337" s="90"/>
      <c r="I337" s="118"/>
    </row>
    <row r="338" spans="1:9">
      <c r="A338" s="81"/>
      <c r="B338" s="11" t="s">
        <v>320</v>
      </c>
      <c r="C338" s="13" t="s">
        <v>53</v>
      </c>
      <c r="D338" s="14">
        <v>4.7E-2</v>
      </c>
      <c r="E338" s="118"/>
      <c r="F338" s="109"/>
      <c r="G338" s="90"/>
      <c r="H338" s="90"/>
      <c r="I338" s="118"/>
    </row>
    <row r="339" spans="1:9">
      <c r="A339" s="81"/>
      <c r="B339" s="11" t="s">
        <v>321</v>
      </c>
      <c r="C339" s="13" t="s">
        <v>53</v>
      </c>
      <c r="D339" s="12">
        <v>4.0000000000000002E-4</v>
      </c>
      <c r="E339" s="118"/>
      <c r="F339" s="109"/>
      <c r="G339" s="90"/>
      <c r="H339" s="90"/>
      <c r="I339" s="118"/>
    </row>
    <row r="340" spans="1:9">
      <c r="A340" s="81"/>
      <c r="B340" s="11" t="s">
        <v>322</v>
      </c>
      <c r="C340" s="13" t="s">
        <v>53</v>
      </c>
      <c r="D340" s="12">
        <v>0.1734</v>
      </c>
      <c r="E340" s="118"/>
      <c r="F340" s="109"/>
      <c r="G340" s="90"/>
      <c r="H340" s="90"/>
      <c r="I340" s="118"/>
    </row>
    <row r="341" spans="1:9">
      <c r="A341" s="81"/>
      <c r="B341" s="11" t="s">
        <v>323</v>
      </c>
      <c r="C341" s="13" t="s">
        <v>53</v>
      </c>
      <c r="D341" s="12">
        <v>1.1000000000000001E-3</v>
      </c>
      <c r="E341" s="118"/>
      <c r="F341" s="109"/>
      <c r="G341" s="90"/>
      <c r="H341" s="90"/>
      <c r="I341" s="118"/>
    </row>
    <row r="342" spans="1:9">
      <c r="A342" s="81"/>
      <c r="B342" s="113" t="s">
        <v>324</v>
      </c>
      <c r="C342" s="114" t="s">
        <v>53</v>
      </c>
      <c r="D342" s="126">
        <v>0.20599999999999999</v>
      </c>
      <c r="E342" s="118"/>
      <c r="F342" s="109"/>
      <c r="G342" s="90"/>
      <c r="H342" s="90"/>
      <c r="I342" s="118"/>
    </row>
    <row r="343" spans="1:9">
      <c r="A343" s="82"/>
      <c r="B343" s="100"/>
      <c r="C343" s="115"/>
      <c r="D343" s="144"/>
      <c r="E343" s="105"/>
      <c r="F343" s="102"/>
      <c r="G343" s="91"/>
      <c r="H343" s="91"/>
      <c r="I343" s="105"/>
    </row>
    <row r="344" spans="1:9">
      <c r="A344" s="80" t="s">
        <v>259</v>
      </c>
      <c r="B344" s="8" t="s">
        <v>325</v>
      </c>
      <c r="C344" s="38" t="s">
        <v>15</v>
      </c>
      <c r="D344" s="8">
        <v>0.11849999999999999</v>
      </c>
      <c r="E344" s="95">
        <f>SUM(D344:D354)</f>
        <v>1.9180999999999999</v>
      </c>
      <c r="F344" s="101">
        <v>658.59902899999997</v>
      </c>
      <c r="G344" s="89">
        <f>+F344*$K$1</f>
        <v>0</v>
      </c>
      <c r="H344" s="89">
        <f>G344/2</f>
        <v>0</v>
      </c>
      <c r="I344" s="95">
        <v>9</v>
      </c>
    </row>
    <row r="345" spans="1:9">
      <c r="A345" s="81"/>
      <c r="B345" s="11" t="s">
        <v>326</v>
      </c>
      <c r="C345" s="39" t="s">
        <v>15</v>
      </c>
      <c r="D345" s="11">
        <v>0.3402</v>
      </c>
      <c r="E345" s="103"/>
      <c r="F345" s="109"/>
      <c r="G345" s="90"/>
      <c r="H345" s="90"/>
      <c r="I345" s="103"/>
    </row>
    <row r="346" spans="1:9">
      <c r="A346" s="81"/>
      <c r="B346" s="11" t="s">
        <v>327</v>
      </c>
      <c r="C346" s="39" t="s">
        <v>15</v>
      </c>
      <c r="D346" s="11">
        <v>0.57879999999999998</v>
      </c>
      <c r="E346" s="103"/>
      <c r="F346" s="109"/>
      <c r="G346" s="90"/>
      <c r="H346" s="90"/>
      <c r="I346" s="103"/>
    </row>
    <row r="347" spans="1:9">
      <c r="A347" s="81"/>
      <c r="B347" s="11" t="s">
        <v>328</v>
      </c>
      <c r="C347" s="39" t="s">
        <v>15</v>
      </c>
      <c r="D347" s="11">
        <v>0.19009999999999999</v>
      </c>
      <c r="E347" s="103"/>
      <c r="F347" s="109"/>
      <c r="G347" s="90"/>
      <c r="H347" s="90"/>
      <c r="I347" s="103"/>
    </row>
    <row r="348" spans="1:9">
      <c r="A348" s="81"/>
      <c r="B348" s="11" t="s">
        <v>329</v>
      </c>
      <c r="C348" s="39" t="s">
        <v>15</v>
      </c>
      <c r="D348" s="55">
        <v>0.13</v>
      </c>
      <c r="E348" s="103"/>
      <c r="F348" s="109"/>
      <c r="G348" s="90"/>
      <c r="H348" s="90"/>
      <c r="I348" s="103"/>
    </row>
    <row r="349" spans="1:9">
      <c r="A349" s="81"/>
      <c r="B349" s="11" t="s">
        <v>330</v>
      </c>
      <c r="C349" s="39" t="s">
        <v>15</v>
      </c>
      <c r="D349" s="11">
        <v>4.7000000000000002E-3</v>
      </c>
      <c r="E349" s="103"/>
      <c r="F349" s="109"/>
      <c r="G349" s="90"/>
      <c r="H349" s="90"/>
      <c r="I349" s="103"/>
    </row>
    <row r="350" spans="1:9">
      <c r="A350" s="81"/>
      <c r="B350" s="11" t="s">
        <v>331</v>
      </c>
      <c r="C350" s="39" t="s">
        <v>15</v>
      </c>
      <c r="D350" s="11">
        <v>0.2001</v>
      </c>
      <c r="E350" s="103"/>
      <c r="F350" s="109"/>
      <c r="G350" s="90"/>
      <c r="H350" s="90"/>
      <c r="I350" s="103"/>
    </row>
    <row r="351" spans="1:9">
      <c r="A351" s="81"/>
      <c r="B351" s="11" t="s">
        <v>332</v>
      </c>
      <c r="C351" s="39" t="s">
        <v>97</v>
      </c>
      <c r="D351" s="11">
        <v>0.12590000000000001</v>
      </c>
      <c r="E351" s="103"/>
      <c r="F351" s="109"/>
      <c r="G351" s="90"/>
      <c r="H351" s="90"/>
      <c r="I351" s="103"/>
    </row>
    <row r="352" spans="1:9">
      <c r="A352" s="81"/>
      <c r="B352" s="11" t="s">
        <v>333</v>
      </c>
      <c r="C352" s="39" t="s">
        <v>15</v>
      </c>
      <c r="D352" s="11">
        <v>0.19769999999999999</v>
      </c>
      <c r="E352" s="103"/>
      <c r="F352" s="109"/>
      <c r="G352" s="90"/>
      <c r="H352" s="90"/>
      <c r="I352" s="103"/>
    </row>
    <row r="353" spans="1:9">
      <c r="A353" s="81"/>
      <c r="B353" s="113" t="s">
        <v>334</v>
      </c>
      <c r="C353" s="113" t="s">
        <v>15</v>
      </c>
      <c r="D353" s="121">
        <v>3.2099999999999997E-2</v>
      </c>
      <c r="E353" s="103"/>
      <c r="F353" s="109"/>
      <c r="G353" s="90"/>
      <c r="H353" s="90"/>
      <c r="I353" s="103"/>
    </row>
    <row r="354" spans="1:9">
      <c r="A354" s="82"/>
      <c r="B354" s="100"/>
      <c r="C354" s="100"/>
      <c r="D354" s="122"/>
      <c r="E354" s="96"/>
      <c r="F354" s="102"/>
      <c r="G354" s="91"/>
      <c r="H354" s="91"/>
      <c r="I354" s="96"/>
    </row>
    <row r="355" spans="1:9">
      <c r="A355" s="5" t="s">
        <v>259</v>
      </c>
      <c r="B355" s="3" t="s">
        <v>335</v>
      </c>
      <c r="C355" s="2" t="s">
        <v>15</v>
      </c>
      <c r="D355" s="1">
        <v>0.11119999999999999</v>
      </c>
      <c r="E355" s="4">
        <f>D355</f>
        <v>0.11119999999999999</v>
      </c>
      <c r="F355" s="6">
        <f>E355*356.34</f>
        <v>39.625007999999994</v>
      </c>
      <c r="G355" s="7">
        <f>+F355*$K$1</f>
        <v>0</v>
      </c>
      <c r="H355" s="7">
        <f>G355/2</f>
        <v>0</v>
      </c>
      <c r="I355" s="4">
        <v>10</v>
      </c>
    </row>
    <row r="356" spans="1:9">
      <c r="A356" s="79" t="s">
        <v>259</v>
      </c>
      <c r="B356" s="8" t="s">
        <v>336</v>
      </c>
      <c r="C356" s="9" t="s">
        <v>15</v>
      </c>
      <c r="D356" s="10">
        <v>0.33029999999999998</v>
      </c>
      <c r="E356" s="70">
        <f>SUM(D356:D356)</f>
        <v>0.33029999999999998</v>
      </c>
      <c r="F356" s="59">
        <f>E356*356.34</f>
        <v>117.69910199999998</v>
      </c>
      <c r="G356" s="60">
        <f>F356*117.3</f>
        <v>13806.104664599998</v>
      </c>
      <c r="H356" s="60">
        <f>G356/2</f>
        <v>6903.0523322999989</v>
      </c>
      <c r="I356" s="70">
        <v>11</v>
      </c>
    </row>
    <row r="357" spans="1:9">
      <c r="A357" s="80" t="s">
        <v>259</v>
      </c>
      <c r="B357" s="8" t="s">
        <v>337</v>
      </c>
      <c r="C357" s="9" t="s">
        <v>97</v>
      </c>
      <c r="D357" s="10">
        <v>0.41710000000000003</v>
      </c>
      <c r="E357" s="104">
        <f>SUM(D357:D359)</f>
        <v>0.44210000000000005</v>
      </c>
      <c r="F357" s="101">
        <f>E357*158.59</f>
        <v>70.112639000000016</v>
      </c>
      <c r="G357" s="89">
        <f>+F357*$K$1</f>
        <v>0</v>
      </c>
      <c r="H357" s="89">
        <f>G357/2</f>
        <v>0</v>
      </c>
      <c r="I357" s="104">
        <v>12</v>
      </c>
    </row>
    <row r="358" spans="1:9">
      <c r="A358" s="81"/>
      <c r="B358" s="113" t="s">
        <v>338</v>
      </c>
      <c r="C358" s="114" t="s">
        <v>97</v>
      </c>
      <c r="D358" s="126">
        <v>2.5000000000000001E-2</v>
      </c>
      <c r="E358" s="118"/>
      <c r="F358" s="109"/>
      <c r="G358" s="90"/>
      <c r="H358" s="90"/>
      <c r="I358" s="118"/>
    </row>
    <row r="359" spans="1:9">
      <c r="A359" s="82"/>
      <c r="B359" s="100"/>
      <c r="C359" s="115"/>
      <c r="D359" s="144"/>
      <c r="E359" s="105"/>
      <c r="F359" s="102"/>
      <c r="G359" s="91"/>
      <c r="H359" s="91"/>
      <c r="I359" s="105"/>
    </row>
    <row r="360" spans="1:9">
      <c r="A360" s="80" t="s">
        <v>259</v>
      </c>
      <c r="B360" s="8" t="s">
        <v>339</v>
      </c>
      <c r="C360" s="9" t="s">
        <v>53</v>
      </c>
      <c r="D360" s="10">
        <v>0.18459999999999999</v>
      </c>
      <c r="E360" s="104">
        <f>SUM(D360:D362)</f>
        <v>0.2334</v>
      </c>
      <c r="F360" s="101">
        <f>E360*391.58</f>
        <v>91.394771999999989</v>
      </c>
      <c r="G360" s="89">
        <f>+F360*$K$1</f>
        <v>0</v>
      </c>
      <c r="H360" s="89">
        <f>G360/2</f>
        <v>0</v>
      </c>
      <c r="I360" s="104">
        <v>13</v>
      </c>
    </row>
    <row r="361" spans="1:9">
      <c r="A361" s="81"/>
      <c r="B361" s="113" t="s">
        <v>340</v>
      </c>
      <c r="C361" s="114" t="s">
        <v>53</v>
      </c>
      <c r="D361" s="116">
        <v>4.8800000000000003E-2</v>
      </c>
      <c r="E361" s="118"/>
      <c r="F361" s="109"/>
      <c r="G361" s="90"/>
      <c r="H361" s="90"/>
      <c r="I361" s="118"/>
    </row>
    <row r="362" spans="1:9">
      <c r="A362" s="82"/>
      <c r="B362" s="100"/>
      <c r="C362" s="115"/>
      <c r="D362" s="117"/>
      <c r="E362" s="105"/>
      <c r="F362" s="102"/>
      <c r="G362" s="91"/>
      <c r="H362" s="91"/>
      <c r="I362" s="105"/>
    </row>
    <row r="363" spans="1:9">
      <c r="A363" s="5" t="s">
        <v>259</v>
      </c>
      <c r="B363" s="3" t="s">
        <v>341</v>
      </c>
      <c r="C363" s="53" t="s">
        <v>53</v>
      </c>
      <c r="D363" s="3">
        <v>1.8969</v>
      </c>
      <c r="E363" s="20">
        <f>D363</f>
        <v>1.8969</v>
      </c>
      <c r="F363" s="6">
        <f>E363*391.58</f>
        <v>742.78810199999998</v>
      </c>
      <c r="G363" s="7">
        <f>+F363*$K$1</f>
        <v>0</v>
      </c>
      <c r="H363" s="7">
        <f>G363/2</f>
        <v>0</v>
      </c>
      <c r="I363" s="20">
        <v>14</v>
      </c>
    </row>
    <row r="364" spans="1:9">
      <c r="A364" s="81" t="s">
        <v>259</v>
      </c>
      <c r="B364" s="11" t="s">
        <v>342</v>
      </c>
      <c r="C364" s="13" t="s">
        <v>15</v>
      </c>
      <c r="D364" s="12">
        <v>0.1181</v>
      </c>
      <c r="E364" s="118">
        <f>SUM(D364:D371)</f>
        <v>0.44769999999999999</v>
      </c>
      <c r="F364" s="101">
        <v>164.33310599999999</v>
      </c>
      <c r="G364" s="89">
        <f>+F364*$K$1</f>
        <v>0</v>
      </c>
      <c r="H364" s="89">
        <f>G364/2</f>
        <v>0</v>
      </c>
      <c r="I364" s="118">
        <v>15</v>
      </c>
    </row>
    <row r="365" spans="1:9">
      <c r="A365" s="81"/>
      <c r="B365" s="11" t="s">
        <v>343</v>
      </c>
      <c r="C365" s="13" t="s">
        <v>15</v>
      </c>
      <c r="D365" s="12">
        <v>5.3499999999999999E-2</v>
      </c>
      <c r="E365" s="118"/>
      <c r="F365" s="109"/>
      <c r="G365" s="90"/>
      <c r="H365" s="90"/>
      <c r="I365" s="118"/>
    </row>
    <row r="366" spans="1:9">
      <c r="A366" s="81"/>
      <c r="B366" s="11" t="s">
        <v>344</v>
      </c>
      <c r="C366" s="13" t="s">
        <v>15</v>
      </c>
      <c r="D366" s="12">
        <v>3.5999999999999999E-3</v>
      </c>
      <c r="E366" s="118"/>
      <c r="F366" s="109"/>
      <c r="G366" s="90"/>
      <c r="H366" s="90"/>
      <c r="I366" s="118"/>
    </row>
    <row r="367" spans="1:9">
      <c r="A367" s="81"/>
      <c r="B367" s="11" t="s">
        <v>345</v>
      </c>
      <c r="C367" s="13" t="s">
        <v>15</v>
      </c>
      <c r="D367" s="12">
        <v>2.75E-2</v>
      </c>
      <c r="E367" s="118"/>
      <c r="F367" s="109"/>
      <c r="G367" s="90"/>
      <c r="H367" s="90"/>
      <c r="I367" s="118"/>
    </row>
    <row r="368" spans="1:9">
      <c r="A368" s="81"/>
      <c r="B368" s="11" t="s">
        <v>346</v>
      </c>
      <c r="C368" s="13" t="s">
        <v>15</v>
      </c>
      <c r="D368" s="12">
        <v>0.10879999999999999</v>
      </c>
      <c r="E368" s="118"/>
      <c r="F368" s="109"/>
      <c r="G368" s="90"/>
      <c r="H368" s="90"/>
      <c r="I368" s="118"/>
    </row>
    <row r="369" spans="1:9">
      <c r="A369" s="81"/>
      <c r="B369" s="11" t="s">
        <v>347</v>
      </c>
      <c r="C369" s="13" t="s">
        <v>53</v>
      </c>
      <c r="D369" s="14">
        <v>9.2999999999999999E-2</v>
      </c>
      <c r="E369" s="118"/>
      <c r="F369" s="109"/>
      <c r="G369" s="90"/>
      <c r="H369" s="90"/>
      <c r="I369" s="118"/>
    </row>
    <row r="370" spans="1:9">
      <c r="A370" s="81"/>
      <c r="B370" s="113" t="s">
        <v>348</v>
      </c>
      <c r="C370" s="114" t="s">
        <v>53</v>
      </c>
      <c r="D370" s="116">
        <v>4.3200000000000002E-2</v>
      </c>
      <c r="E370" s="118"/>
      <c r="F370" s="109"/>
      <c r="G370" s="90"/>
      <c r="H370" s="90"/>
      <c r="I370" s="118"/>
    </row>
    <row r="371" spans="1:9">
      <c r="A371" s="82"/>
      <c r="B371" s="100"/>
      <c r="C371" s="115"/>
      <c r="D371" s="117"/>
      <c r="E371" s="105"/>
      <c r="F371" s="102"/>
      <c r="G371" s="91"/>
      <c r="H371" s="91"/>
      <c r="I371" s="105"/>
    </row>
    <row r="372" spans="1:9">
      <c r="A372" s="80" t="s">
        <v>259</v>
      </c>
      <c r="B372" s="8" t="s">
        <v>349</v>
      </c>
      <c r="C372" s="38" t="s">
        <v>53</v>
      </c>
      <c r="D372" s="8">
        <v>0.25829999999999997</v>
      </c>
      <c r="E372" s="95">
        <f>SUM(D372:D374)</f>
        <v>0.58609999999999995</v>
      </c>
      <c r="F372" s="101">
        <f>E372*391.58</f>
        <v>229.50503799999998</v>
      </c>
      <c r="G372" s="89">
        <f>+F372*$K$1</f>
        <v>0</v>
      </c>
      <c r="H372" s="89">
        <f>G372/2</f>
        <v>0</v>
      </c>
      <c r="I372" s="95">
        <v>16</v>
      </c>
    </row>
    <row r="373" spans="1:9">
      <c r="A373" s="81"/>
      <c r="B373" s="113" t="s">
        <v>350</v>
      </c>
      <c r="C373" s="113" t="s">
        <v>53</v>
      </c>
      <c r="D373" s="121">
        <v>0.32779999999999998</v>
      </c>
      <c r="E373" s="103"/>
      <c r="F373" s="109"/>
      <c r="G373" s="90"/>
      <c r="H373" s="90"/>
      <c r="I373" s="103"/>
    </row>
    <row r="374" spans="1:9">
      <c r="A374" s="82"/>
      <c r="B374" s="100"/>
      <c r="C374" s="100"/>
      <c r="D374" s="122"/>
      <c r="E374" s="96"/>
      <c r="F374" s="102"/>
      <c r="G374" s="91"/>
      <c r="H374" s="91"/>
      <c r="I374" s="96"/>
    </row>
    <row r="375" spans="1:9">
      <c r="A375" s="80" t="s">
        <v>259</v>
      </c>
      <c r="B375" s="8" t="s">
        <v>351</v>
      </c>
      <c r="C375" s="9" t="s">
        <v>15</v>
      </c>
      <c r="D375" s="10">
        <v>5.5399999999999998E-2</v>
      </c>
      <c r="E375" s="119">
        <f>SUM(D375:D381)</f>
        <v>0.44000000000000006</v>
      </c>
      <c r="F375" s="101">
        <f>E375*356.34</f>
        <v>156.78960000000001</v>
      </c>
      <c r="G375" s="89">
        <f>+F375*$K$1</f>
        <v>0</v>
      </c>
      <c r="H375" s="89">
        <f>G375/2</f>
        <v>0</v>
      </c>
      <c r="I375" s="104">
        <v>17</v>
      </c>
    </row>
    <row r="376" spans="1:9">
      <c r="A376" s="81"/>
      <c r="B376" s="11" t="s">
        <v>352</v>
      </c>
      <c r="C376" s="13" t="s">
        <v>15</v>
      </c>
      <c r="D376" s="12">
        <v>0.19919999999999999</v>
      </c>
      <c r="E376" s="142"/>
      <c r="F376" s="109"/>
      <c r="G376" s="90"/>
      <c r="H376" s="90"/>
      <c r="I376" s="118"/>
    </row>
    <row r="377" spans="1:9">
      <c r="A377" s="81"/>
      <c r="B377" s="11" t="s">
        <v>353</v>
      </c>
      <c r="C377" s="13" t="s">
        <v>15</v>
      </c>
      <c r="D377" s="12">
        <v>6.08E-2</v>
      </c>
      <c r="E377" s="142"/>
      <c r="F377" s="109"/>
      <c r="G377" s="90"/>
      <c r="H377" s="90"/>
      <c r="I377" s="118"/>
    </row>
    <row r="378" spans="1:9">
      <c r="A378" s="81"/>
      <c r="B378" s="11" t="s">
        <v>354</v>
      </c>
      <c r="C378" s="13" t="s">
        <v>15</v>
      </c>
      <c r="D378" s="14">
        <v>2.8000000000000001E-2</v>
      </c>
      <c r="E378" s="142"/>
      <c r="F378" s="109"/>
      <c r="G378" s="90"/>
      <c r="H378" s="90"/>
      <c r="I378" s="118"/>
    </row>
    <row r="379" spans="1:9">
      <c r="A379" s="81"/>
      <c r="B379" s="11" t="s">
        <v>355</v>
      </c>
      <c r="C379" s="13" t="s">
        <v>15</v>
      </c>
      <c r="D379" s="12">
        <v>4.7399999999999998E-2</v>
      </c>
      <c r="E379" s="142"/>
      <c r="F379" s="109"/>
      <c r="G379" s="90"/>
      <c r="H379" s="90"/>
      <c r="I379" s="118"/>
    </row>
    <row r="380" spans="1:9">
      <c r="A380" s="81"/>
      <c r="B380" s="113" t="s">
        <v>356</v>
      </c>
      <c r="C380" s="114" t="s">
        <v>15</v>
      </c>
      <c r="D380" s="116">
        <v>4.9200000000000001E-2</v>
      </c>
      <c r="E380" s="142"/>
      <c r="F380" s="109"/>
      <c r="G380" s="90"/>
      <c r="H380" s="90"/>
      <c r="I380" s="118"/>
    </row>
    <row r="381" spans="1:9">
      <c r="A381" s="82"/>
      <c r="B381" s="100"/>
      <c r="C381" s="115"/>
      <c r="D381" s="117"/>
      <c r="E381" s="143"/>
      <c r="F381" s="102"/>
      <c r="G381" s="91"/>
      <c r="H381" s="91"/>
      <c r="I381" s="105"/>
    </row>
    <row r="382" spans="1:9">
      <c r="A382" s="5" t="s">
        <v>259</v>
      </c>
      <c r="B382" s="3" t="s">
        <v>357</v>
      </c>
      <c r="C382" s="2" t="s">
        <v>15</v>
      </c>
      <c r="D382" s="15">
        <v>0.246</v>
      </c>
      <c r="E382" s="16">
        <f>D382</f>
        <v>0.246</v>
      </c>
      <c r="F382" s="6">
        <f>E382*356.34</f>
        <v>87.659639999999996</v>
      </c>
      <c r="G382" s="7">
        <f>+F382*$K$1</f>
        <v>0</v>
      </c>
      <c r="H382" s="7">
        <f>G382/2</f>
        <v>0</v>
      </c>
      <c r="I382" s="4">
        <v>18</v>
      </c>
    </row>
    <row r="383" spans="1:9">
      <c r="A383" s="80" t="s">
        <v>259</v>
      </c>
      <c r="B383" s="8" t="s">
        <v>358</v>
      </c>
      <c r="C383" s="10" t="s">
        <v>15</v>
      </c>
      <c r="D383" s="10">
        <v>8.9999999999999998E-4</v>
      </c>
      <c r="E383" s="83">
        <f>SUM(D383:D386)</f>
        <v>0.17609999999999998</v>
      </c>
      <c r="F383" s="86">
        <f>E383*356.34</f>
        <v>62.751473999999988</v>
      </c>
      <c r="G383" s="89">
        <f>F383*K1</f>
        <v>0</v>
      </c>
      <c r="H383" s="92">
        <f>G383/2</f>
        <v>0</v>
      </c>
      <c r="I383" s="83">
        <v>19</v>
      </c>
    </row>
    <row r="384" spans="1:9">
      <c r="A384" s="81"/>
      <c r="B384" s="11" t="s">
        <v>359</v>
      </c>
      <c r="C384" s="12" t="s">
        <v>15</v>
      </c>
      <c r="D384" s="12">
        <v>2.8999999999999998E-3</v>
      </c>
      <c r="E384" s="84"/>
      <c r="F384" s="87"/>
      <c r="G384" s="90"/>
      <c r="H384" s="93"/>
      <c r="I384" s="84"/>
    </row>
    <row r="385" spans="1:9">
      <c r="A385" s="81"/>
      <c r="B385" s="11" t="s">
        <v>360</v>
      </c>
      <c r="C385" s="12" t="s">
        <v>15</v>
      </c>
      <c r="D385" s="12">
        <v>4.3900000000000002E-2</v>
      </c>
      <c r="E385" s="84"/>
      <c r="F385" s="87"/>
      <c r="G385" s="90"/>
      <c r="H385" s="93"/>
      <c r="I385" s="84"/>
    </row>
    <row r="386" spans="1:9">
      <c r="A386" s="82"/>
      <c r="B386" s="61" t="s">
        <v>361</v>
      </c>
      <c r="C386" s="58" t="s">
        <v>15</v>
      </c>
      <c r="D386" s="58">
        <v>0.12839999999999999</v>
      </c>
      <c r="E386" s="85"/>
      <c r="F386" s="88"/>
      <c r="G386" s="91"/>
      <c r="H386" s="94"/>
      <c r="I386" s="85"/>
    </row>
    <row r="387" spans="1:9">
      <c r="A387" s="80" t="s">
        <v>259</v>
      </c>
      <c r="B387" s="8" t="s">
        <v>362</v>
      </c>
      <c r="C387" s="38" t="s">
        <v>15</v>
      </c>
      <c r="D387" s="8">
        <v>0.3821</v>
      </c>
      <c r="E387" s="95">
        <f>SUM(D387:D389)</f>
        <v>0.56879999999999997</v>
      </c>
      <c r="F387" s="101">
        <f>E387*356.34</f>
        <v>202.68619199999998</v>
      </c>
      <c r="G387" s="89">
        <f>+F387*$K$1</f>
        <v>0</v>
      </c>
      <c r="H387" s="89">
        <f>G387/2</f>
        <v>0</v>
      </c>
      <c r="I387" s="95">
        <v>20</v>
      </c>
    </row>
    <row r="388" spans="1:9">
      <c r="A388" s="81"/>
      <c r="B388" s="113" t="s">
        <v>363</v>
      </c>
      <c r="C388" s="113" t="s">
        <v>15</v>
      </c>
      <c r="D388" s="121">
        <v>0.1867</v>
      </c>
      <c r="E388" s="103"/>
      <c r="F388" s="109"/>
      <c r="G388" s="90"/>
      <c r="H388" s="90"/>
      <c r="I388" s="103"/>
    </row>
    <row r="389" spans="1:9">
      <c r="A389" s="82"/>
      <c r="B389" s="100"/>
      <c r="C389" s="100"/>
      <c r="D389" s="122"/>
      <c r="E389" s="96"/>
      <c r="F389" s="102"/>
      <c r="G389" s="91"/>
      <c r="H389" s="91"/>
      <c r="I389" s="96"/>
    </row>
    <row r="390" spans="1:9">
      <c r="A390" s="80" t="s">
        <v>259</v>
      </c>
      <c r="B390" s="8" t="s">
        <v>364</v>
      </c>
      <c r="C390" s="38" t="s">
        <v>15</v>
      </c>
      <c r="D390" s="8">
        <v>0.92090000000000005</v>
      </c>
      <c r="E390" s="83">
        <f>SUM(D390:D393)</f>
        <v>1.3794</v>
      </c>
      <c r="F390" s="86">
        <f>E390*356.34</f>
        <v>491.53539599999993</v>
      </c>
      <c r="G390" s="89">
        <f>+F390*$K$1</f>
        <v>0</v>
      </c>
      <c r="H390" s="92">
        <f>G390/2</f>
        <v>0</v>
      </c>
      <c r="I390" s="83">
        <v>21</v>
      </c>
    </row>
    <row r="391" spans="1:9">
      <c r="A391" s="81"/>
      <c r="B391" s="11" t="s">
        <v>365</v>
      </c>
      <c r="C391" s="39" t="s">
        <v>15</v>
      </c>
      <c r="D391" s="11">
        <v>0.40150000000000002</v>
      </c>
      <c r="E391" s="84"/>
      <c r="F391" s="87"/>
      <c r="G391" s="90"/>
      <c r="H391" s="93"/>
      <c r="I391" s="84"/>
    </row>
    <row r="392" spans="1:9">
      <c r="A392" s="81"/>
      <c r="B392" s="113" t="s">
        <v>366</v>
      </c>
      <c r="C392" s="113" t="s">
        <v>15</v>
      </c>
      <c r="D392" s="140">
        <v>5.7000000000000002E-2</v>
      </c>
      <c r="E392" s="84"/>
      <c r="F392" s="87"/>
      <c r="G392" s="90"/>
      <c r="H392" s="93"/>
      <c r="I392" s="84"/>
    </row>
    <row r="393" spans="1:9">
      <c r="A393" s="82"/>
      <c r="B393" s="100"/>
      <c r="C393" s="100"/>
      <c r="D393" s="141"/>
      <c r="E393" s="85"/>
      <c r="F393" s="88"/>
      <c r="G393" s="91"/>
      <c r="H393" s="94"/>
      <c r="I393" s="85"/>
    </row>
    <row r="394" spans="1:9">
      <c r="A394" s="80" t="s">
        <v>259</v>
      </c>
      <c r="B394" s="8" t="s">
        <v>367</v>
      </c>
      <c r="C394" s="9" t="s">
        <v>15</v>
      </c>
      <c r="D394" s="18">
        <v>3.2000000000000001E-2</v>
      </c>
      <c r="E394" s="139">
        <f>SUM(D394:D396)</f>
        <v>7.7100000000000002E-2</v>
      </c>
      <c r="F394" s="86">
        <f>E394*356.34</f>
        <v>27.473813999999997</v>
      </c>
      <c r="G394" s="89">
        <f>+F394*$K$1</f>
        <v>0</v>
      </c>
      <c r="H394" s="92">
        <f>G394/2</f>
        <v>0</v>
      </c>
      <c r="I394" s="136">
        <v>22</v>
      </c>
    </row>
    <row r="395" spans="1:9">
      <c r="A395" s="81"/>
      <c r="B395" s="113" t="s">
        <v>368</v>
      </c>
      <c r="C395" s="114" t="s">
        <v>15</v>
      </c>
      <c r="D395" s="116">
        <v>4.5100000000000001E-2</v>
      </c>
      <c r="E395" s="137"/>
      <c r="F395" s="87"/>
      <c r="G395" s="90"/>
      <c r="H395" s="93"/>
      <c r="I395" s="137"/>
    </row>
    <row r="396" spans="1:9">
      <c r="A396" s="82"/>
      <c r="B396" s="100"/>
      <c r="C396" s="115"/>
      <c r="D396" s="117"/>
      <c r="E396" s="138"/>
      <c r="F396" s="88"/>
      <c r="G396" s="91"/>
      <c r="H396" s="94"/>
      <c r="I396" s="138"/>
    </row>
    <row r="397" spans="1:9">
      <c r="A397" s="80" t="s">
        <v>259</v>
      </c>
      <c r="B397" s="8" t="s">
        <v>369</v>
      </c>
      <c r="C397" s="9" t="s">
        <v>15</v>
      </c>
      <c r="D397" s="10">
        <v>0.37409999999999999</v>
      </c>
      <c r="E397" s="136">
        <f>SUM(D397:D399)</f>
        <v>0.40359999999999996</v>
      </c>
      <c r="F397" s="86">
        <f>E397*356.34</f>
        <v>143.81882399999998</v>
      </c>
      <c r="G397" s="89">
        <f>+F397*$K$1</f>
        <v>0</v>
      </c>
      <c r="H397" s="92">
        <f>G397/2</f>
        <v>0</v>
      </c>
      <c r="I397" s="136">
        <v>23</v>
      </c>
    </row>
    <row r="398" spans="1:9">
      <c r="A398" s="81"/>
      <c r="B398" s="113" t="s">
        <v>370</v>
      </c>
      <c r="C398" s="114" t="s">
        <v>15</v>
      </c>
      <c r="D398" s="116">
        <v>2.9499999999999998E-2</v>
      </c>
      <c r="E398" s="137"/>
      <c r="F398" s="87"/>
      <c r="G398" s="90"/>
      <c r="H398" s="93"/>
      <c r="I398" s="137"/>
    </row>
    <row r="399" spans="1:9">
      <c r="A399" s="82"/>
      <c r="B399" s="100"/>
      <c r="C399" s="115"/>
      <c r="D399" s="117"/>
      <c r="E399" s="138"/>
      <c r="F399" s="88"/>
      <c r="G399" s="91"/>
      <c r="H399" s="94"/>
      <c r="I399" s="138"/>
    </row>
    <row r="400" spans="1:9">
      <c r="A400" s="80" t="s">
        <v>259</v>
      </c>
      <c r="B400" s="8" t="s">
        <v>371</v>
      </c>
      <c r="C400" s="9" t="s">
        <v>15</v>
      </c>
      <c r="D400" s="10">
        <v>0.3468</v>
      </c>
      <c r="E400" s="104">
        <f>SUM(D400:D402)</f>
        <v>0.3871</v>
      </c>
      <c r="F400" s="101">
        <f>E400*356.34</f>
        <v>137.93921399999999</v>
      </c>
      <c r="G400" s="89">
        <f>+F400*$K$1</f>
        <v>0</v>
      </c>
      <c r="H400" s="89">
        <f>G400/2</f>
        <v>0</v>
      </c>
      <c r="I400" s="104">
        <v>24</v>
      </c>
    </row>
    <row r="401" spans="1:9">
      <c r="A401" s="81"/>
      <c r="B401" s="113" t="s">
        <v>372</v>
      </c>
      <c r="C401" s="114" t="s">
        <v>15</v>
      </c>
      <c r="D401" s="116">
        <v>4.0300000000000002E-2</v>
      </c>
      <c r="E401" s="118"/>
      <c r="F401" s="109"/>
      <c r="G401" s="90"/>
      <c r="H401" s="90"/>
      <c r="I401" s="118"/>
    </row>
    <row r="402" spans="1:9">
      <c r="A402" s="82"/>
      <c r="B402" s="100"/>
      <c r="C402" s="115"/>
      <c r="D402" s="117"/>
      <c r="E402" s="105"/>
      <c r="F402" s="102"/>
      <c r="G402" s="91"/>
      <c r="H402" s="91"/>
      <c r="I402" s="105"/>
    </row>
    <row r="403" spans="1:9">
      <c r="A403" s="80" t="s">
        <v>259</v>
      </c>
      <c r="B403" s="8" t="s">
        <v>373</v>
      </c>
      <c r="C403" s="9" t="s">
        <v>15</v>
      </c>
      <c r="D403" s="10">
        <v>0.1023</v>
      </c>
      <c r="E403" s="104">
        <f>SUM(D403:D405)</f>
        <v>0.2039</v>
      </c>
      <c r="F403" s="101">
        <f>E403*356.34</f>
        <v>72.657725999999997</v>
      </c>
      <c r="G403" s="89">
        <f>+F403*$K$1</f>
        <v>0</v>
      </c>
      <c r="H403" s="89">
        <f>G403/2</f>
        <v>0</v>
      </c>
      <c r="I403" s="104">
        <v>25</v>
      </c>
    </row>
    <row r="404" spans="1:9">
      <c r="A404" s="81"/>
      <c r="B404" s="113" t="s">
        <v>374</v>
      </c>
      <c r="C404" s="114" t="s">
        <v>15</v>
      </c>
      <c r="D404" s="116">
        <v>0.1016</v>
      </c>
      <c r="E404" s="118"/>
      <c r="F404" s="109"/>
      <c r="G404" s="90"/>
      <c r="H404" s="90"/>
      <c r="I404" s="118"/>
    </row>
    <row r="405" spans="1:9">
      <c r="A405" s="82"/>
      <c r="B405" s="100"/>
      <c r="C405" s="115"/>
      <c r="D405" s="117"/>
      <c r="E405" s="105"/>
      <c r="F405" s="102"/>
      <c r="G405" s="91"/>
      <c r="H405" s="91"/>
      <c r="I405" s="105"/>
    </row>
    <row r="406" spans="1:9">
      <c r="A406" s="80" t="s">
        <v>259</v>
      </c>
      <c r="B406" s="8" t="s">
        <v>375</v>
      </c>
      <c r="C406" s="9" t="s">
        <v>15</v>
      </c>
      <c r="D406" s="10">
        <v>2.3300000000000001E-2</v>
      </c>
      <c r="E406" s="104">
        <f>SUM(D406:D410)</f>
        <v>9.0200000000000002E-2</v>
      </c>
      <c r="F406" s="101">
        <f>E406*356.34</f>
        <v>32.141867999999995</v>
      </c>
      <c r="G406" s="89">
        <f>+F406*$K$1</f>
        <v>0</v>
      </c>
      <c r="H406" s="89">
        <f>G406/2</f>
        <v>0</v>
      </c>
      <c r="I406" s="104">
        <v>26</v>
      </c>
    </row>
    <row r="407" spans="1:9">
      <c r="A407" s="81"/>
      <c r="B407" s="11" t="s">
        <v>376</v>
      </c>
      <c r="C407" s="13" t="s">
        <v>15</v>
      </c>
      <c r="D407" s="12">
        <v>2.8199999999999999E-2</v>
      </c>
      <c r="E407" s="118"/>
      <c r="F407" s="109"/>
      <c r="G407" s="90"/>
      <c r="H407" s="90"/>
      <c r="I407" s="118"/>
    </row>
    <row r="408" spans="1:9">
      <c r="A408" s="81"/>
      <c r="B408" s="11" t="s">
        <v>377</v>
      </c>
      <c r="C408" s="13" t="s">
        <v>15</v>
      </c>
      <c r="D408" s="12">
        <v>1.9800000000000002E-2</v>
      </c>
      <c r="E408" s="118"/>
      <c r="F408" s="109"/>
      <c r="G408" s="90"/>
      <c r="H408" s="90"/>
      <c r="I408" s="118"/>
    </row>
    <row r="409" spans="1:9">
      <c r="A409" s="81"/>
      <c r="B409" s="113" t="s">
        <v>378</v>
      </c>
      <c r="C409" s="114" t="s">
        <v>15</v>
      </c>
      <c r="D409" s="116">
        <v>1.89E-2</v>
      </c>
      <c r="E409" s="118"/>
      <c r="F409" s="109"/>
      <c r="G409" s="90"/>
      <c r="H409" s="90"/>
      <c r="I409" s="118"/>
    </row>
    <row r="410" spans="1:9">
      <c r="A410" s="82"/>
      <c r="B410" s="100"/>
      <c r="C410" s="115"/>
      <c r="D410" s="117"/>
      <c r="E410" s="105"/>
      <c r="F410" s="102"/>
      <c r="G410" s="91"/>
      <c r="H410" s="91"/>
      <c r="I410" s="105"/>
    </row>
    <row r="411" spans="1:9">
      <c r="A411" s="80" t="s">
        <v>259</v>
      </c>
      <c r="B411" s="8" t="s">
        <v>379</v>
      </c>
      <c r="C411" s="9" t="s">
        <v>15</v>
      </c>
      <c r="D411" s="10">
        <v>4.2599999999999999E-2</v>
      </c>
      <c r="E411" s="104">
        <f>SUM(D411:D416)</f>
        <v>0.2117</v>
      </c>
      <c r="F411" s="101">
        <f>E411*356.34</f>
        <v>75.437177999999989</v>
      </c>
      <c r="G411" s="89">
        <f>+F411*$K$1</f>
        <v>0</v>
      </c>
      <c r="H411" s="89">
        <f>G411/2</f>
        <v>0</v>
      </c>
      <c r="I411" s="104">
        <v>27</v>
      </c>
    </row>
    <row r="412" spans="1:9">
      <c r="A412" s="81"/>
      <c r="B412" s="11" t="s">
        <v>380</v>
      </c>
      <c r="C412" s="13" t="s">
        <v>15</v>
      </c>
      <c r="D412" s="12">
        <v>7.6200000000000004E-2</v>
      </c>
      <c r="E412" s="118"/>
      <c r="F412" s="109"/>
      <c r="G412" s="90"/>
      <c r="H412" s="90"/>
      <c r="I412" s="118"/>
    </row>
    <row r="413" spans="1:9">
      <c r="A413" s="81"/>
      <c r="B413" s="11" t="s">
        <v>381</v>
      </c>
      <c r="C413" s="13" t="s">
        <v>15</v>
      </c>
      <c r="D413" s="12">
        <v>4.4000000000000003E-3</v>
      </c>
      <c r="E413" s="118"/>
      <c r="F413" s="109"/>
      <c r="G413" s="90"/>
      <c r="H413" s="90"/>
      <c r="I413" s="118"/>
    </row>
    <row r="414" spans="1:9">
      <c r="A414" s="81"/>
      <c r="B414" s="11" t="s">
        <v>382</v>
      </c>
      <c r="C414" s="13" t="s">
        <v>15</v>
      </c>
      <c r="D414" s="12">
        <v>6.6799999999999998E-2</v>
      </c>
      <c r="E414" s="118"/>
      <c r="F414" s="109"/>
      <c r="G414" s="90"/>
      <c r="H414" s="90"/>
      <c r="I414" s="118"/>
    </row>
    <row r="415" spans="1:9">
      <c r="A415" s="81"/>
      <c r="B415" s="113" t="s">
        <v>383</v>
      </c>
      <c r="C415" s="114" t="s">
        <v>15</v>
      </c>
      <c r="D415" s="116">
        <v>2.1700000000000001E-2</v>
      </c>
      <c r="E415" s="118"/>
      <c r="F415" s="109"/>
      <c r="G415" s="90"/>
      <c r="H415" s="90"/>
      <c r="I415" s="118"/>
    </row>
    <row r="416" spans="1:9">
      <c r="A416" s="82"/>
      <c r="B416" s="100"/>
      <c r="C416" s="115"/>
      <c r="D416" s="117"/>
      <c r="E416" s="105"/>
      <c r="F416" s="102"/>
      <c r="G416" s="91"/>
      <c r="H416" s="91"/>
      <c r="I416" s="105"/>
    </row>
    <row r="417" spans="1:9">
      <c r="A417" s="5" t="s">
        <v>259</v>
      </c>
      <c r="B417" s="3" t="s">
        <v>384</v>
      </c>
      <c r="C417" s="2" t="s">
        <v>15</v>
      </c>
      <c r="D417" s="1">
        <v>7.1000000000000004E-3</v>
      </c>
      <c r="E417" s="4">
        <f>D417</f>
        <v>7.1000000000000004E-3</v>
      </c>
      <c r="F417" s="6">
        <f>E417*356.34</f>
        <v>2.530014</v>
      </c>
      <c r="G417" s="7">
        <f>+F417*$K$1</f>
        <v>0</v>
      </c>
      <c r="H417" s="7">
        <f>G417/2</f>
        <v>0</v>
      </c>
      <c r="I417" s="4">
        <v>28</v>
      </c>
    </row>
    <row r="418" spans="1:9">
      <c r="A418" s="17" t="s">
        <v>259</v>
      </c>
      <c r="B418" s="11" t="s">
        <v>385</v>
      </c>
      <c r="C418" t="s">
        <v>15</v>
      </c>
      <c r="D418" s="12">
        <v>0.1244</v>
      </c>
      <c r="E418" s="71">
        <f>D418</f>
        <v>0.1244</v>
      </c>
      <c r="F418" s="73">
        <f>E418*356.34</f>
        <v>44.328695999999994</v>
      </c>
      <c r="G418" s="7">
        <f>+F418*$K$1</f>
        <v>0</v>
      </c>
      <c r="H418" s="68">
        <f>G418/2</f>
        <v>0</v>
      </c>
      <c r="I418" s="71">
        <v>29</v>
      </c>
    </row>
    <row r="419" spans="1:9">
      <c r="A419" s="5" t="s">
        <v>259</v>
      </c>
      <c r="B419" s="3" t="s">
        <v>386</v>
      </c>
      <c r="C419" s="2" t="s">
        <v>15</v>
      </c>
      <c r="D419" s="1">
        <v>0.11070000000000001</v>
      </c>
      <c r="E419" s="29">
        <f>D419</f>
        <v>0.11070000000000001</v>
      </c>
      <c r="F419" s="30">
        <f>E419*356.34</f>
        <v>39.446838</v>
      </c>
      <c r="G419" s="7">
        <f>+F419*$K$1</f>
        <v>0</v>
      </c>
      <c r="H419" s="31">
        <f>G419/2</f>
        <v>0</v>
      </c>
      <c r="I419" s="29">
        <v>30</v>
      </c>
    </row>
    <row r="420" spans="1:9">
      <c r="A420" s="80" t="s">
        <v>259</v>
      </c>
      <c r="B420" s="8" t="s">
        <v>387</v>
      </c>
      <c r="C420" s="9" t="s">
        <v>15</v>
      </c>
      <c r="D420" s="10">
        <v>1.2123999999999999</v>
      </c>
      <c r="E420" s="104">
        <f>SUM(D420:D423)</f>
        <v>1.4891999999999999</v>
      </c>
      <c r="F420" s="101">
        <f>E420*356.34</f>
        <v>530.66152799999986</v>
      </c>
      <c r="G420" s="89">
        <f>+F420*$K$1</f>
        <v>0</v>
      </c>
      <c r="H420" s="89">
        <f>G420/2</f>
        <v>0</v>
      </c>
      <c r="I420" s="104">
        <v>31</v>
      </c>
    </row>
    <row r="421" spans="1:9">
      <c r="A421" s="81"/>
      <c r="B421" s="11" t="s">
        <v>388</v>
      </c>
      <c r="C421" s="13" t="s">
        <v>15</v>
      </c>
      <c r="D421" s="12">
        <v>3.3999999999999998E-3</v>
      </c>
      <c r="E421" s="118"/>
      <c r="F421" s="109"/>
      <c r="G421" s="90"/>
      <c r="H421" s="90"/>
      <c r="I421" s="118"/>
    </row>
    <row r="422" spans="1:9">
      <c r="A422" s="81"/>
      <c r="B422" s="113" t="s">
        <v>389</v>
      </c>
      <c r="C422" s="114" t="s">
        <v>15</v>
      </c>
      <c r="D422" s="116">
        <v>0.27339999999999998</v>
      </c>
      <c r="E422" s="118"/>
      <c r="F422" s="109"/>
      <c r="G422" s="90"/>
      <c r="H422" s="90"/>
      <c r="I422" s="118"/>
    </row>
    <row r="423" spans="1:9">
      <c r="A423" s="82"/>
      <c r="B423" s="100"/>
      <c r="C423" s="115"/>
      <c r="D423" s="117"/>
      <c r="E423" s="105"/>
      <c r="F423" s="102"/>
      <c r="G423" s="91"/>
      <c r="H423" s="91"/>
      <c r="I423" s="105"/>
    </row>
    <row r="424" spans="1:9">
      <c r="A424" s="81" t="s">
        <v>259</v>
      </c>
      <c r="B424" s="11" t="s">
        <v>390</v>
      </c>
      <c r="C424" s="21" t="s">
        <v>53</v>
      </c>
      <c r="D424" s="11">
        <v>0.77690000000000003</v>
      </c>
      <c r="E424" s="95">
        <f>SUM(D424:D437)</f>
        <v>2.1011000000000002</v>
      </c>
      <c r="F424" s="101">
        <v>814.19951400000002</v>
      </c>
      <c r="G424" s="89">
        <f>+F424*$K$1</f>
        <v>0</v>
      </c>
      <c r="H424" s="89">
        <f>G424/2</f>
        <v>0</v>
      </c>
      <c r="I424" s="95">
        <v>32</v>
      </c>
    </row>
    <row r="425" spans="1:9">
      <c r="A425" s="81"/>
      <c r="B425" s="11" t="s">
        <v>391</v>
      </c>
      <c r="C425" s="21" t="s">
        <v>53</v>
      </c>
      <c r="D425" s="11">
        <v>0.10390000000000001</v>
      </c>
      <c r="E425" s="103"/>
      <c r="F425" s="109"/>
      <c r="G425" s="90"/>
      <c r="H425" s="90"/>
      <c r="I425" s="103"/>
    </row>
    <row r="426" spans="1:9">
      <c r="A426" s="81"/>
      <c r="B426" s="11" t="s">
        <v>392</v>
      </c>
      <c r="C426" s="21" t="s">
        <v>53</v>
      </c>
      <c r="D426" s="11">
        <v>7.2900000000000006E-2</v>
      </c>
      <c r="E426" s="103"/>
      <c r="F426" s="109"/>
      <c r="G426" s="90"/>
      <c r="H426" s="90"/>
      <c r="I426" s="103"/>
    </row>
    <row r="427" spans="1:9">
      <c r="A427" s="81"/>
      <c r="B427" s="11" t="s">
        <v>393</v>
      </c>
      <c r="C427" s="21" t="s">
        <v>53</v>
      </c>
      <c r="D427" s="11">
        <v>1.6400000000000001E-2</v>
      </c>
      <c r="E427" s="103"/>
      <c r="F427" s="109"/>
      <c r="G427" s="90"/>
      <c r="H427" s="90"/>
      <c r="I427" s="103"/>
    </row>
    <row r="428" spans="1:9">
      <c r="A428" s="81"/>
      <c r="B428" s="11" t="s">
        <v>394</v>
      </c>
      <c r="C428" s="21" t="s">
        <v>53</v>
      </c>
      <c r="D428" s="11">
        <v>5.4899999999999997E-2</v>
      </c>
      <c r="E428" s="103"/>
      <c r="F428" s="109"/>
      <c r="G428" s="90"/>
      <c r="H428" s="90"/>
      <c r="I428" s="103"/>
    </row>
    <row r="429" spans="1:9">
      <c r="A429" s="81"/>
      <c r="B429" s="11" t="s">
        <v>395</v>
      </c>
      <c r="C429" s="21" t="s">
        <v>53</v>
      </c>
      <c r="D429" s="11">
        <v>8.8800000000000004E-2</v>
      </c>
      <c r="E429" s="103"/>
      <c r="F429" s="109"/>
      <c r="G429" s="90"/>
      <c r="H429" s="90"/>
      <c r="I429" s="103"/>
    </row>
    <row r="430" spans="1:9">
      <c r="A430" s="81"/>
      <c r="B430" s="11" t="s">
        <v>396</v>
      </c>
      <c r="C430" s="21" t="s">
        <v>53</v>
      </c>
      <c r="D430" s="11">
        <v>3.4099999999999998E-2</v>
      </c>
      <c r="E430" s="103"/>
      <c r="F430" s="109"/>
      <c r="G430" s="90"/>
      <c r="H430" s="90"/>
      <c r="I430" s="103"/>
    </row>
    <row r="431" spans="1:9">
      <c r="A431" s="81"/>
      <c r="B431" s="11" t="s">
        <v>397</v>
      </c>
      <c r="C431" s="21" t="s">
        <v>53</v>
      </c>
      <c r="D431" s="11">
        <v>0.13569999999999999</v>
      </c>
      <c r="E431" s="103"/>
      <c r="F431" s="109"/>
      <c r="G431" s="90"/>
      <c r="H431" s="90"/>
      <c r="I431" s="103"/>
    </row>
    <row r="432" spans="1:9">
      <c r="A432" s="81"/>
      <c r="B432" s="11" t="s">
        <v>398</v>
      </c>
      <c r="C432" s="21" t="s">
        <v>53</v>
      </c>
      <c r="D432" s="11">
        <v>0.1961</v>
      </c>
      <c r="E432" s="103"/>
      <c r="F432" s="109"/>
      <c r="G432" s="90"/>
      <c r="H432" s="90"/>
      <c r="I432" s="103"/>
    </row>
    <row r="433" spans="1:9">
      <c r="A433" s="81"/>
      <c r="B433" s="11" t="s">
        <v>399</v>
      </c>
      <c r="C433" s="21" t="s">
        <v>53</v>
      </c>
      <c r="D433" s="11">
        <v>8.2400000000000001E-2</v>
      </c>
      <c r="E433" s="103"/>
      <c r="F433" s="109"/>
      <c r="G433" s="90"/>
      <c r="H433" s="90"/>
      <c r="I433" s="103"/>
    </row>
    <row r="434" spans="1:9">
      <c r="A434" s="81"/>
      <c r="B434" s="11" t="s">
        <v>400</v>
      </c>
      <c r="C434" s="21" t="s">
        <v>53</v>
      </c>
      <c r="D434" s="11">
        <v>0.2656</v>
      </c>
      <c r="E434" s="103"/>
      <c r="F434" s="109"/>
      <c r="G434" s="90"/>
      <c r="H434" s="90"/>
      <c r="I434" s="103"/>
    </row>
    <row r="435" spans="1:9">
      <c r="A435" s="81"/>
      <c r="B435" s="11" t="s">
        <v>401</v>
      </c>
      <c r="C435" s="21" t="s">
        <v>53</v>
      </c>
      <c r="D435" s="11">
        <v>3.0800000000000001E-2</v>
      </c>
      <c r="E435" s="103"/>
      <c r="F435" s="109"/>
      <c r="G435" s="90"/>
      <c r="H435" s="90"/>
      <c r="I435" s="103"/>
    </row>
    <row r="436" spans="1:9">
      <c r="A436" s="81"/>
      <c r="B436" s="11" t="s">
        <v>402</v>
      </c>
      <c r="C436" s="21" t="s">
        <v>15</v>
      </c>
      <c r="D436" s="11">
        <v>0.2341</v>
      </c>
      <c r="E436" s="103"/>
      <c r="F436" s="109"/>
      <c r="G436" s="90"/>
      <c r="H436" s="90"/>
      <c r="I436" s="103"/>
    </row>
    <row r="437" spans="1:9">
      <c r="A437" s="81"/>
      <c r="B437" s="11" t="s">
        <v>403</v>
      </c>
      <c r="C437" s="21" t="s">
        <v>15</v>
      </c>
      <c r="D437" s="11">
        <v>8.5000000000000006E-3</v>
      </c>
      <c r="E437" s="103"/>
      <c r="F437" s="109"/>
      <c r="G437" s="90"/>
      <c r="H437" s="90"/>
      <c r="I437" s="103"/>
    </row>
    <row r="438" spans="1:9">
      <c r="A438" s="82"/>
      <c r="B438" s="11"/>
      <c r="C438" s="21"/>
      <c r="D438" s="11"/>
      <c r="E438" s="96"/>
      <c r="F438" s="102"/>
      <c r="G438" s="91"/>
      <c r="H438" s="91"/>
      <c r="I438" s="96"/>
    </row>
    <row r="439" spans="1:9">
      <c r="A439" s="5" t="s">
        <v>404</v>
      </c>
      <c r="B439" s="3" t="s">
        <v>405</v>
      </c>
      <c r="C439" s="2" t="s">
        <v>53</v>
      </c>
      <c r="D439" s="1">
        <v>5.7799999999999997E-2</v>
      </c>
      <c r="E439" s="4">
        <f t="shared" ref="E439:E454" si="25">D439</f>
        <v>5.7799999999999997E-2</v>
      </c>
      <c r="F439" s="6">
        <f>E439*391.58</f>
        <v>22.633323999999998</v>
      </c>
      <c r="G439" s="7">
        <f t="shared" ref="G439:G455" si="26">+F439*$K$1</f>
        <v>0</v>
      </c>
      <c r="H439" s="7">
        <f t="shared" ref="H439:H455" si="27">G439/2</f>
        <v>0</v>
      </c>
      <c r="I439" s="4">
        <v>1</v>
      </c>
    </row>
    <row r="440" spans="1:9">
      <c r="A440" s="17" t="s">
        <v>404</v>
      </c>
      <c r="B440" s="11" t="s">
        <v>406</v>
      </c>
      <c r="C440" t="s">
        <v>97</v>
      </c>
      <c r="D440" s="12">
        <v>9.6199999999999994E-2</v>
      </c>
      <c r="E440" s="71">
        <f t="shared" si="25"/>
        <v>9.6199999999999994E-2</v>
      </c>
      <c r="F440" s="73">
        <f>E440*158.59</f>
        <v>15.256357999999999</v>
      </c>
      <c r="G440" s="7">
        <f t="shared" si="26"/>
        <v>0</v>
      </c>
      <c r="H440" s="68">
        <f t="shared" si="27"/>
        <v>0</v>
      </c>
      <c r="I440" s="71">
        <v>2</v>
      </c>
    </row>
    <row r="441" spans="1:9">
      <c r="A441" s="5" t="s">
        <v>404</v>
      </c>
      <c r="B441" s="3" t="s">
        <v>407</v>
      </c>
      <c r="C441" s="2" t="s">
        <v>38</v>
      </c>
      <c r="D441" s="1">
        <v>0.1275</v>
      </c>
      <c r="E441" s="4">
        <f t="shared" si="25"/>
        <v>0.1275</v>
      </c>
      <c r="F441" s="6">
        <f>E441*317.18</f>
        <v>40.440449999999998</v>
      </c>
      <c r="G441" s="7">
        <f t="shared" si="26"/>
        <v>0</v>
      </c>
      <c r="H441" s="7">
        <f t="shared" si="27"/>
        <v>0</v>
      </c>
      <c r="I441" s="4">
        <v>3</v>
      </c>
    </row>
    <row r="442" spans="1:9">
      <c r="A442" s="17" t="s">
        <v>404</v>
      </c>
      <c r="B442" s="11" t="s">
        <v>408</v>
      </c>
      <c r="C442" t="s">
        <v>36</v>
      </c>
      <c r="D442" s="12">
        <v>0.49030000000000001</v>
      </c>
      <c r="E442" s="71">
        <f t="shared" si="25"/>
        <v>0.49030000000000001</v>
      </c>
      <c r="F442" s="73">
        <f>E442*56.39</f>
        <v>27.648016999999999</v>
      </c>
      <c r="G442" s="7">
        <f t="shared" si="26"/>
        <v>0</v>
      </c>
      <c r="H442" s="68">
        <f t="shared" si="27"/>
        <v>0</v>
      </c>
      <c r="I442" s="71">
        <v>4</v>
      </c>
    </row>
    <row r="443" spans="1:9">
      <c r="A443" s="5" t="s">
        <v>404</v>
      </c>
      <c r="B443" s="3" t="s">
        <v>409</v>
      </c>
      <c r="C443" s="2" t="s">
        <v>38</v>
      </c>
      <c r="D443" s="1">
        <v>0.30869999999999997</v>
      </c>
      <c r="E443" s="4">
        <f t="shared" si="25"/>
        <v>0.30869999999999997</v>
      </c>
      <c r="F443" s="6">
        <f>E443*317.18</f>
        <v>97.913466</v>
      </c>
      <c r="G443" s="7">
        <f t="shared" si="26"/>
        <v>0</v>
      </c>
      <c r="H443" s="7">
        <f t="shared" si="27"/>
        <v>0</v>
      </c>
      <c r="I443" s="4">
        <v>5</v>
      </c>
    </row>
    <row r="444" spans="1:9">
      <c r="A444" s="17" t="s">
        <v>404</v>
      </c>
      <c r="B444" s="11" t="s">
        <v>410</v>
      </c>
      <c r="C444" t="s">
        <v>411</v>
      </c>
      <c r="D444" s="12">
        <v>0.67090000000000005</v>
      </c>
      <c r="E444" s="71">
        <f t="shared" si="25"/>
        <v>0.67090000000000005</v>
      </c>
      <c r="F444" s="73">
        <f>E444*178.17</f>
        <v>119.53425300000001</v>
      </c>
      <c r="G444" s="7">
        <f t="shared" si="26"/>
        <v>0</v>
      </c>
      <c r="H444" s="68">
        <f t="shared" si="27"/>
        <v>0</v>
      </c>
      <c r="I444" s="71">
        <v>6</v>
      </c>
    </row>
    <row r="445" spans="1:9">
      <c r="A445" s="5" t="s">
        <v>404</v>
      </c>
      <c r="B445" s="3" t="s">
        <v>412</v>
      </c>
      <c r="C445" s="2" t="s">
        <v>36</v>
      </c>
      <c r="D445" s="1">
        <v>3.0329000000000002</v>
      </c>
      <c r="E445" s="4">
        <f t="shared" si="25"/>
        <v>3.0329000000000002</v>
      </c>
      <c r="F445" s="6">
        <f>E445*56.39</f>
        <v>171.02523100000002</v>
      </c>
      <c r="G445" s="7">
        <f t="shared" si="26"/>
        <v>0</v>
      </c>
      <c r="H445" s="7">
        <f t="shared" si="27"/>
        <v>0</v>
      </c>
      <c r="I445" s="4">
        <v>7</v>
      </c>
    </row>
    <row r="446" spans="1:9">
      <c r="A446" s="17" t="s">
        <v>404</v>
      </c>
      <c r="B446" s="11" t="s">
        <v>413</v>
      </c>
      <c r="C446" t="s">
        <v>53</v>
      </c>
      <c r="D446" s="12">
        <v>0.1338</v>
      </c>
      <c r="E446" s="71">
        <f t="shared" si="25"/>
        <v>0.1338</v>
      </c>
      <c r="F446" s="73">
        <f>E446*391.58</f>
        <v>52.393403999999997</v>
      </c>
      <c r="G446" s="7">
        <f t="shared" si="26"/>
        <v>0</v>
      </c>
      <c r="H446" s="68">
        <f t="shared" si="27"/>
        <v>0</v>
      </c>
      <c r="I446" s="71">
        <v>8</v>
      </c>
    </row>
    <row r="447" spans="1:9">
      <c r="A447" s="5" t="s">
        <v>404</v>
      </c>
      <c r="B447" s="3" t="s">
        <v>414</v>
      </c>
      <c r="C447" s="2" t="s">
        <v>411</v>
      </c>
      <c r="D447" s="1">
        <v>0.67889999999999995</v>
      </c>
      <c r="E447" s="4">
        <f t="shared" si="25"/>
        <v>0.67889999999999995</v>
      </c>
      <c r="F447" s="6">
        <f>E447*178.17</f>
        <v>120.95961299999998</v>
      </c>
      <c r="G447" s="7">
        <f t="shared" si="26"/>
        <v>0</v>
      </c>
      <c r="H447" s="7">
        <f t="shared" si="27"/>
        <v>0</v>
      </c>
      <c r="I447" s="4">
        <v>9</v>
      </c>
    </row>
    <row r="448" spans="1:9">
      <c r="A448" s="17" t="s">
        <v>404</v>
      </c>
      <c r="B448" s="11" t="s">
        <v>415</v>
      </c>
      <c r="C448" t="s">
        <v>26</v>
      </c>
      <c r="D448" s="12">
        <v>2.8134000000000001</v>
      </c>
      <c r="E448" s="71">
        <f t="shared" si="25"/>
        <v>2.8134000000000001</v>
      </c>
      <c r="F448" s="73">
        <f>E448*63.44</f>
        <v>178.48209600000001</v>
      </c>
      <c r="G448" s="7">
        <f t="shared" si="26"/>
        <v>0</v>
      </c>
      <c r="H448" s="68">
        <f t="shared" si="27"/>
        <v>0</v>
      </c>
      <c r="I448" s="71">
        <v>10</v>
      </c>
    </row>
    <row r="449" spans="1:9">
      <c r="A449" s="5" t="s">
        <v>404</v>
      </c>
      <c r="B449" s="3" t="s">
        <v>416</v>
      </c>
      <c r="C449" s="2" t="s">
        <v>26</v>
      </c>
      <c r="D449" s="1">
        <v>0.75760000000000005</v>
      </c>
      <c r="E449" s="4">
        <f t="shared" si="25"/>
        <v>0.75760000000000005</v>
      </c>
      <c r="F449" s="6">
        <f>E449*63.44</f>
        <v>48.062144000000004</v>
      </c>
      <c r="G449" s="7">
        <f t="shared" si="26"/>
        <v>0</v>
      </c>
      <c r="H449" s="7">
        <f t="shared" si="27"/>
        <v>0</v>
      </c>
      <c r="I449" s="4">
        <v>11</v>
      </c>
    </row>
    <row r="450" spans="1:9">
      <c r="A450" s="5" t="s">
        <v>404</v>
      </c>
      <c r="B450" s="3" t="s">
        <v>417</v>
      </c>
      <c r="C450" s="2" t="s">
        <v>26</v>
      </c>
      <c r="D450" s="1">
        <v>0.86060000000000003</v>
      </c>
      <c r="E450" s="4">
        <f t="shared" si="25"/>
        <v>0.86060000000000003</v>
      </c>
      <c r="F450" s="6">
        <f>E450*63.44</f>
        <v>54.596463999999997</v>
      </c>
      <c r="G450" s="7">
        <f t="shared" si="26"/>
        <v>0</v>
      </c>
      <c r="H450" s="7">
        <f t="shared" si="27"/>
        <v>0</v>
      </c>
      <c r="I450" s="4">
        <v>12</v>
      </c>
    </row>
    <row r="451" spans="1:9">
      <c r="A451" s="17" t="s">
        <v>418</v>
      </c>
      <c r="B451" s="11" t="s">
        <v>419</v>
      </c>
      <c r="C451" t="s">
        <v>15</v>
      </c>
      <c r="D451" s="12">
        <v>0.20610000000000001</v>
      </c>
      <c r="E451" s="70">
        <f t="shared" si="25"/>
        <v>0.20610000000000001</v>
      </c>
      <c r="F451" s="73">
        <f>E451*356.34</f>
        <v>73.441673999999992</v>
      </c>
      <c r="G451" s="67">
        <f t="shared" si="26"/>
        <v>0</v>
      </c>
      <c r="H451" s="68">
        <f t="shared" si="27"/>
        <v>0</v>
      </c>
      <c r="I451" s="70">
        <v>1</v>
      </c>
    </row>
    <row r="452" spans="1:9">
      <c r="A452" s="5" t="s">
        <v>418</v>
      </c>
      <c r="B452" s="19">
        <v>1173</v>
      </c>
      <c r="C452" t="s">
        <v>53</v>
      </c>
      <c r="D452" s="1">
        <v>0.1832</v>
      </c>
      <c r="E452" s="4">
        <f t="shared" si="25"/>
        <v>0.1832</v>
      </c>
      <c r="F452" s="6">
        <f>E452*391.58</f>
        <v>71.737455999999995</v>
      </c>
      <c r="G452" s="7">
        <f t="shared" si="26"/>
        <v>0</v>
      </c>
      <c r="H452" s="7">
        <f t="shared" si="27"/>
        <v>0</v>
      </c>
      <c r="I452" s="4">
        <v>2</v>
      </c>
    </row>
    <row r="453" spans="1:9">
      <c r="A453" s="5" t="s">
        <v>420</v>
      </c>
      <c r="B453" s="3" t="s">
        <v>421</v>
      </c>
      <c r="C453" s="2" t="s">
        <v>38</v>
      </c>
      <c r="D453" s="15">
        <v>0.06</v>
      </c>
      <c r="E453" s="32">
        <f t="shared" si="25"/>
        <v>0.06</v>
      </c>
      <c r="F453" s="6">
        <f>E453*317.18</f>
        <v>19.030799999999999</v>
      </c>
      <c r="G453" s="7">
        <f t="shared" si="26"/>
        <v>0</v>
      </c>
      <c r="H453" s="7">
        <f t="shared" si="27"/>
        <v>0</v>
      </c>
      <c r="I453" s="20">
        <v>1</v>
      </c>
    </row>
    <row r="454" spans="1:9">
      <c r="A454" s="17" t="s">
        <v>420</v>
      </c>
      <c r="B454" s="11" t="s">
        <v>9</v>
      </c>
      <c r="C454" t="s">
        <v>53</v>
      </c>
      <c r="D454" s="12">
        <v>0.16209999999999999</v>
      </c>
      <c r="E454" s="71">
        <f t="shared" si="25"/>
        <v>0.16209999999999999</v>
      </c>
      <c r="F454" s="73">
        <f>E454*391.58</f>
        <v>63.475117999999995</v>
      </c>
      <c r="G454" s="7">
        <f t="shared" si="26"/>
        <v>0</v>
      </c>
      <c r="H454" s="68">
        <f t="shared" si="27"/>
        <v>0</v>
      </c>
      <c r="I454" s="71">
        <v>2</v>
      </c>
    </row>
    <row r="455" spans="1:9">
      <c r="A455" s="80" t="s">
        <v>422</v>
      </c>
      <c r="B455" s="8" t="s">
        <v>423</v>
      </c>
      <c r="C455" s="9" t="s">
        <v>15</v>
      </c>
      <c r="D455" s="10">
        <v>0.28539999999999999</v>
      </c>
      <c r="E455" s="104">
        <f>SUM(D455:D458)</f>
        <v>0.51079999999999992</v>
      </c>
      <c r="F455" s="101">
        <f>E455*356.34</f>
        <v>182.01847199999995</v>
      </c>
      <c r="G455" s="89">
        <f t="shared" si="26"/>
        <v>0</v>
      </c>
      <c r="H455" s="89">
        <f t="shared" si="27"/>
        <v>0</v>
      </c>
      <c r="I455" s="104">
        <v>1</v>
      </c>
    </row>
    <row r="456" spans="1:9">
      <c r="A456" s="81"/>
      <c r="B456" s="11" t="s">
        <v>424</v>
      </c>
      <c r="C456" s="13" t="s">
        <v>15</v>
      </c>
      <c r="D456" s="12">
        <v>9.7000000000000003E-3</v>
      </c>
      <c r="E456" s="118"/>
      <c r="F456" s="109"/>
      <c r="G456" s="90"/>
      <c r="H456" s="90"/>
      <c r="I456" s="118"/>
    </row>
    <row r="457" spans="1:9">
      <c r="A457" s="81"/>
      <c r="B457" s="113" t="s">
        <v>425</v>
      </c>
      <c r="C457" s="114" t="s">
        <v>15</v>
      </c>
      <c r="D457" s="116">
        <v>0.2157</v>
      </c>
      <c r="E457" s="118"/>
      <c r="F457" s="109"/>
      <c r="G457" s="90"/>
      <c r="H457" s="90"/>
      <c r="I457" s="118"/>
    </row>
    <row r="458" spans="1:9">
      <c r="A458" s="82"/>
      <c r="B458" s="100"/>
      <c r="C458" s="115"/>
      <c r="D458" s="117"/>
      <c r="E458" s="105"/>
      <c r="F458" s="102"/>
      <c r="G458" s="91"/>
      <c r="H458" s="91"/>
      <c r="I458" s="105"/>
    </row>
    <row r="459" spans="1:9">
      <c r="A459" s="80" t="s">
        <v>422</v>
      </c>
      <c r="B459" s="8" t="s">
        <v>426</v>
      </c>
      <c r="C459" s="9" t="s">
        <v>15</v>
      </c>
      <c r="D459" s="18">
        <v>1.9E-2</v>
      </c>
      <c r="E459" s="119">
        <f>SUM(D459:D461)</f>
        <v>0.1401</v>
      </c>
      <c r="F459" s="101">
        <f>E459*356.34</f>
        <v>49.923234000000001</v>
      </c>
      <c r="G459" s="89">
        <f>+F459*$K$1</f>
        <v>0</v>
      </c>
      <c r="H459" s="89">
        <f>G459/2</f>
        <v>0</v>
      </c>
      <c r="I459" s="104">
        <v>2</v>
      </c>
    </row>
    <row r="460" spans="1:9">
      <c r="A460" s="81"/>
      <c r="B460" s="113" t="s">
        <v>427</v>
      </c>
      <c r="C460" s="114" t="s">
        <v>15</v>
      </c>
      <c r="D460" s="116">
        <v>0.1211</v>
      </c>
      <c r="E460" s="118"/>
      <c r="F460" s="109"/>
      <c r="G460" s="90"/>
      <c r="H460" s="90"/>
      <c r="I460" s="118"/>
    </row>
    <row r="461" spans="1:9">
      <c r="A461" s="82"/>
      <c r="B461" s="100"/>
      <c r="C461" s="115"/>
      <c r="D461" s="117"/>
      <c r="E461" s="105"/>
      <c r="F461" s="102"/>
      <c r="G461" s="91"/>
      <c r="H461" s="91"/>
      <c r="I461" s="105"/>
    </row>
    <row r="462" spans="1:9">
      <c r="A462" s="5" t="s">
        <v>422</v>
      </c>
      <c r="B462" s="3" t="s">
        <v>428</v>
      </c>
      <c r="C462" s="2" t="s">
        <v>15</v>
      </c>
      <c r="D462" s="1">
        <v>0.1101</v>
      </c>
      <c r="E462" s="4">
        <f>D462</f>
        <v>0.1101</v>
      </c>
      <c r="F462" s="6">
        <f>E462*356.34</f>
        <v>39.233033999999996</v>
      </c>
      <c r="G462" s="7">
        <f>+F462*$K$1</f>
        <v>0</v>
      </c>
      <c r="H462" s="7">
        <f>G462/2</f>
        <v>0</v>
      </c>
      <c r="I462" s="4">
        <v>3</v>
      </c>
    </row>
    <row r="463" spans="1:9">
      <c r="A463" s="17" t="s">
        <v>429</v>
      </c>
      <c r="B463" s="11" t="s">
        <v>430</v>
      </c>
      <c r="C463" t="s">
        <v>97</v>
      </c>
      <c r="D463" s="12">
        <v>0.13070000000000001</v>
      </c>
      <c r="E463" s="71">
        <f>D463</f>
        <v>0.13070000000000001</v>
      </c>
      <c r="F463" s="73">
        <f>E463*158.59</f>
        <v>20.727713000000001</v>
      </c>
      <c r="G463" s="7">
        <f>+F463*$K$1</f>
        <v>0</v>
      </c>
      <c r="H463" s="68">
        <f>G463/2</f>
        <v>0</v>
      </c>
      <c r="I463" s="71">
        <v>1</v>
      </c>
    </row>
    <row r="464" spans="1:9">
      <c r="A464" s="5" t="s">
        <v>429</v>
      </c>
      <c r="B464" s="3" t="s">
        <v>431</v>
      </c>
      <c r="C464" s="2" t="s">
        <v>15</v>
      </c>
      <c r="D464" s="1">
        <v>0.18640000000000001</v>
      </c>
      <c r="E464" s="4">
        <f>D464</f>
        <v>0.18640000000000001</v>
      </c>
      <c r="F464" s="6">
        <f>E464*356.34</f>
        <v>66.421775999999994</v>
      </c>
      <c r="G464" s="7">
        <f>+F464*$K$1</f>
        <v>0</v>
      </c>
      <c r="H464" s="7">
        <f>G464/2</f>
        <v>0</v>
      </c>
      <c r="I464" s="4">
        <v>2</v>
      </c>
    </row>
    <row r="465" spans="1:9">
      <c r="A465" s="80" t="s">
        <v>429</v>
      </c>
      <c r="B465" s="8" t="s">
        <v>432</v>
      </c>
      <c r="C465" s="9" t="s">
        <v>53</v>
      </c>
      <c r="D465" s="18">
        <v>9.1999999999999998E-2</v>
      </c>
      <c r="E465" s="119">
        <f>SUM(D465:D474)</f>
        <v>0.8529000000000001</v>
      </c>
      <c r="F465" s="101">
        <f>E465*391.58</f>
        <v>333.97858200000002</v>
      </c>
      <c r="G465" s="89">
        <f>+F465*$K$1</f>
        <v>0</v>
      </c>
      <c r="H465" s="89">
        <f>G465/2</f>
        <v>0</v>
      </c>
      <c r="I465" s="104">
        <v>3</v>
      </c>
    </row>
    <row r="466" spans="1:9">
      <c r="A466" s="81"/>
      <c r="B466" s="11" t="s">
        <v>433</v>
      </c>
      <c r="C466" s="13" t="s">
        <v>53</v>
      </c>
      <c r="D466" s="12">
        <v>1.54E-2</v>
      </c>
      <c r="E466" s="118"/>
      <c r="F466" s="109"/>
      <c r="G466" s="90"/>
      <c r="H466" s="90"/>
      <c r="I466" s="118"/>
    </row>
    <row r="467" spans="1:9">
      <c r="A467" s="81"/>
      <c r="B467" s="11" t="s">
        <v>434</v>
      </c>
      <c r="C467" s="13" t="s">
        <v>53</v>
      </c>
      <c r="D467" s="12">
        <v>2.0400000000000001E-2</v>
      </c>
      <c r="E467" s="118"/>
      <c r="F467" s="109"/>
      <c r="G467" s="90"/>
      <c r="H467" s="90"/>
      <c r="I467" s="118"/>
    </row>
    <row r="468" spans="1:9">
      <c r="A468" s="81"/>
      <c r="B468" s="11" t="s">
        <v>435</v>
      </c>
      <c r="C468" s="13" t="s">
        <v>53</v>
      </c>
      <c r="D468" s="12">
        <v>4.1999999999999997E-3</v>
      </c>
      <c r="E468" s="118"/>
      <c r="F468" s="109"/>
      <c r="G468" s="90"/>
      <c r="H468" s="90"/>
      <c r="I468" s="118"/>
    </row>
    <row r="469" spans="1:9">
      <c r="A469" s="81"/>
      <c r="B469" s="11" t="s">
        <v>436</v>
      </c>
      <c r="C469" s="13" t="s">
        <v>53</v>
      </c>
      <c r="D469" s="14">
        <v>0.38700000000000001</v>
      </c>
      <c r="E469" s="118"/>
      <c r="F469" s="109"/>
      <c r="G469" s="90"/>
      <c r="H469" s="90"/>
      <c r="I469" s="118"/>
    </row>
    <row r="470" spans="1:9">
      <c r="A470" s="81"/>
      <c r="B470" s="11" t="s">
        <v>437</v>
      </c>
      <c r="C470" s="13" t="s">
        <v>53</v>
      </c>
      <c r="D470" s="12">
        <v>6.5799999999999997E-2</v>
      </c>
      <c r="E470" s="118"/>
      <c r="F470" s="109"/>
      <c r="G470" s="90"/>
      <c r="H470" s="90"/>
      <c r="I470" s="118"/>
    </row>
    <row r="471" spans="1:9">
      <c r="A471" s="81"/>
      <c r="B471" s="11" t="s">
        <v>438</v>
      </c>
      <c r="C471" s="13" t="s">
        <v>53</v>
      </c>
      <c r="D471" s="12">
        <v>0.1016</v>
      </c>
      <c r="E471" s="118"/>
      <c r="F471" s="109"/>
      <c r="G471" s="90"/>
      <c r="H471" s="90"/>
      <c r="I471" s="118"/>
    </row>
    <row r="472" spans="1:9">
      <c r="A472" s="81"/>
      <c r="B472" s="11" t="s">
        <v>439</v>
      </c>
      <c r="C472" s="13" t="s">
        <v>53</v>
      </c>
      <c r="D472" s="12">
        <v>0.1013</v>
      </c>
      <c r="E472" s="118"/>
      <c r="F472" s="109"/>
      <c r="G472" s="90"/>
      <c r="H472" s="90"/>
      <c r="I472" s="118"/>
    </row>
    <row r="473" spans="1:9">
      <c r="A473" s="81"/>
      <c r="B473" s="113" t="s">
        <v>440</v>
      </c>
      <c r="C473" s="114" t="s">
        <v>53</v>
      </c>
      <c r="D473" s="116">
        <v>6.5199999999999994E-2</v>
      </c>
      <c r="E473" s="118"/>
      <c r="F473" s="109"/>
      <c r="G473" s="90"/>
      <c r="H473" s="90"/>
      <c r="I473" s="118"/>
    </row>
    <row r="474" spans="1:9">
      <c r="A474" s="82"/>
      <c r="B474" s="100"/>
      <c r="C474" s="115"/>
      <c r="D474" s="117"/>
      <c r="E474" s="105"/>
      <c r="F474" s="102"/>
      <c r="G474" s="91"/>
      <c r="H474" s="91"/>
      <c r="I474" s="105"/>
    </row>
    <row r="475" spans="1:9">
      <c r="A475" s="80" t="s">
        <v>429</v>
      </c>
      <c r="B475" s="8" t="s">
        <v>441</v>
      </c>
      <c r="C475" s="9" t="s">
        <v>15</v>
      </c>
      <c r="D475" s="10">
        <v>5.3100000000000001E-2</v>
      </c>
      <c r="E475" s="104">
        <f>SUM(D475:D493)</f>
        <v>0.99530000000000007</v>
      </c>
      <c r="F475" s="101">
        <v>381.05643800000001</v>
      </c>
      <c r="G475" s="89">
        <f>+F475*$K$1</f>
        <v>0</v>
      </c>
      <c r="H475" s="89">
        <f>G475/2</f>
        <v>0</v>
      </c>
      <c r="I475" s="104">
        <v>4</v>
      </c>
    </row>
    <row r="476" spans="1:9">
      <c r="A476" s="81"/>
      <c r="B476" s="11" t="s">
        <v>442</v>
      </c>
      <c r="C476" s="13" t="s">
        <v>15</v>
      </c>
      <c r="D476" s="12">
        <v>0.1933</v>
      </c>
      <c r="E476" s="118"/>
      <c r="F476" s="109"/>
      <c r="G476" s="90"/>
      <c r="H476" s="90"/>
      <c r="I476" s="118"/>
    </row>
    <row r="477" spans="1:9">
      <c r="A477" s="81"/>
      <c r="B477" s="11" t="s">
        <v>443</v>
      </c>
      <c r="C477" s="13" t="s">
        <v>53</v>
      </c>
      <c r="D477" s="12">
        <v>8.8200000000000001E-2</v>
      </c>
      <c r="E477" s="118"/>
      <c r="F477" s="109"/>
      <c r="G477" s="90"/>
      <c r="H477" s="90"/>
      <c r="I477" s="118"/>
    </row>
    <row r="478" spans="1:9">
      <c r="A478" s="81"/>
      <c r="B478" s="11" t="s">
        <v>444</v>
      </c>
      <c r="C478" s="13" t="s">
        <v>53</v>
      </c>
      <c r="D478" s="14">
        <v>9.5000000000000001E-2</v>
      </c>
      <c r="E478" s="118"/>
      <c r="F478" s="109"/>
      <c r="G478" s="90"/>
      <c r="H478" s="90"/>
      <c r="I478" s="118"/>
    </row>
    <row r="479" spans="1:9">
      <c r="A479" s="81"/>
      <c r="B479" s="11" t="s">
        <v>445</v>
      </c>
      <c r="C479" s="13" t="s">
        <v>53</v>
      </c>
      <c r="D479" s="12">
        <v>9.5500000000000002E-2</v>
      </c>
      <c r="E479" s="118"/>
      <c r="F479" s="109"/>
      <c r="G479" s="90"/>
      <c r="H479" s="90"/>
      <c r="I479" s="118"/>
    </row>
    <row r="480" spans="1:9">
      <c r="A480" s="81"/>
      <c r="B480" s="11" t="s">
        <v>446</v>
      </c>
      <c r="C480" s="13" t="s">
        <v>53</v>
      </c>
      <c r="D480" s="12">
        <v>9.6199999999999994E-2</v>
      </c>
      <c r="E480" s="118"/>
      <c r="F480" s="109"/>
      <c r="G480" s="90"/>
      <c r="H480" s="90"/>
      <c r="I480" s="118"/>
    </row>
    <row r="481" spans="1:9">
      <c r="A481" s="81"/>
      <c r="B481" s="11" t="s">
        <v>447</v>
      </c>
      <c r="C481" s="13" t="s">
        <v>53</v>
      </c>
      <c r="D481" s="12">
        <v>9.6699999999999994E-2</v>
      </c>
      <c r="E481" s="118"/>
      <c r="F481" s="109"/>
      <c r="G481" s="90"/>
      <c r="H481" s="90"/>
      <c r="I481" s="118"/>
    </row>
    <row r="482" spans="1:9">
      <c r="A482" s="81"/>
      <c r="B482" s="11" t="s">
        <v>448</v>
      </c>
      <c r="C482" s="13" t="s">
        <v>53</v>
      </c>
      <c r="D482" s="12">
        <v>9.74E-2</v>
      </c>
      <c r="E482" s="118"/>
      <c r="F482" s="109"/>
      <c r="G482" s="90"/>
      <c r="H482" s="90"/>
      <c r="I482" s="118"/>
    </row>
    <row r="483" spans="1:9">
      <c r="A483" s="81"/>
      <c r="B483" s="11" t="s">
        <v>449</v>
      </c>
      <c r="C483" s="13" t="s">
        <v>53</v>
      </c>
      <c r="D483" s="12">
        <v>2.7000000000000001E-3</v>
      </c>
      <c r="E483" s="118"/>
      <c r="F483" s="109"/>
      <c r="G483" s="90"/>
      <c r="H483" s="90"/>
      <c r="I483" s="118"/>
    </row>
    <row r="484" spans="1:9">
      <c r="A484" s="81"/>
      <c r="B484" s="11" t="s">
        <v>450</v>
      </c>
      <c r="C484" s="13" t="s">
        <v>53</v>
      </c>
      <c r="D484" s="12">
        <v>9.5399999999999999E-2</v>
      </c>
      <c r="E484" s="118"/>
      <c r="F484" s="109"/>
      <c r="G484" s="90"/>
      <c r="H484" s="90"/>
      <c r="I484" s="118"/>
    </row>
    <row r="485" spans="1:9">
      <c r="A485" s="81"/>
      <c r="B485" s="11" t="s">
        <v>451</v>
      </c>
      <c r="C485" s="13" t="s">
        <v>53</v>
      </c>
      <c r="D485" s="12">
        <v>6.08E-2</v>
      </c>
      <c r="E485" s="118"/>
      <c r="F485" s="109"/>
      <c r="G485" s="90"/>
      <c r="H485" s="90"/>
      <c r="I485" s="118"/>
    </row>
    <row r="486" spans="1:9">
      <c r="A486" s="81"/>
      <c r="B486" s="11" t="s">
        <v>452</v>
      </c>
      <c r="C486" s="13" t="s">
        <v>53</v>
      </c>
      <c r="D486" s="12">
        <v>1.8E-3</v>
      </c>
      <c r="E486" s="118"/>
      <c r="F486" s="109"/>
      <c r="G486" s="90"/>
      <c r="H486" s="90"/>
      <c r="I486" s="118"/>
    </row>
    <row r="487" spans="1:9">
      <c r="A487" s="81"/>
      <c r="B487" s="11" t="s">
        <v>453</v>
      </c>
      <c r="C487" s="13" t="s">
        <v>53</v>
      </c>
      <c r="D487" s="12">
        <v>2.3E-3</v>
      </c>
      <c r="E487" s="118"/>
      <c r="F487" s="109"/>
      <c r="G487" s="90"/>
      <c r="H487" s="90"/>
      <c r="I487" s="118"/>
    </row>
    <row r="488" spans="1:9">
      <c r="A488" s="81"/>
      <c r="B488" s="11" t="s">
        <v>454</v>
      </c>
      <c r="C488" s="13" t="s">
        <v>53</v>
      </c>
      <c r="D488" s="12">
        <v>2.7000000000000001E-3</v>
      </c>
      <c r="E488" s="118"/>
      <c r="F488" s="109"/>
      <c r="G488" s="90"/>
      <c r="H488" s="90"/>
      <c r="I488" s="118"/>
    </row>
    <row r="489" spans="1:9">
      <c r="A489" s="81"/>
      <c r="B489" s="11" t="s">
        <v>455</v>
      </c>
      <c r="C489" s="13" t="s">
        <v>53</v>
      </c>
      <c r="D489" s="14">
        <v>3.0000000000000001E-3</v>
      </c>
      <c r="E489" s="118"/>
      <c r="F489" s="109"/>
      <c r="G489" s="90"/>
      <c r="H489" s="90"/>
      <c r="I489" s="118"/>
    </row>
    <row r="490" spans="1:9">
      <c r="A490" s="81"/>
      <c r="B490" s="11" t="s">
        <v>456</v>
      </c>
      <c r="C490" s="13" t="s">
        <v>53</v>
      </c>
      <c r="D490" s="12">
        <v>3.3999999999999998E-3</v>
      </c>
      <c r="E490" s="118"/>
      <c r="F490" s="109"/>
      <c r="G490" s="90"/>
      <c r="H490" s="90"/>
      <c r="I490" s="118"/>
    </row>
    <row r="491" spans="1:9">
      <c r="A491" s="81"/>
      <c r="B491" s="11" t="s">
        <v>457</v>
      </c>
      <c r="C491" s="13" t="s">
        <v>53</v>
      </c>
      <c r="D491" s="12">
        <v>3.7000000000000002E-3</v>
      </c>
      <c r="E491" s="118"/>
      <c r="F491" s="109"/>
      <c r="G491" s="90"/>
      <c r="H491" s="90"/>
      <c r="I491" s="118"/>
    </row>
    <row r="492" spans="1:9">
      <c r="A492" s="81"/>
      <c r="B492" s="113" t="s">
        <v>458</v>
      </c>
      <c r="C492" s="114" t="s">
        <v>53</v>
      </c>
      <c r="D492" s="116">
        <v>4.1000000000000003E-3</v>
      </c>
      <c r="E492" s="118"/>
      <c r="F492" s="109"/>
      <c r="G492" s="90"/>
      <c r="H492" s="90"/>
      <c r="I492" s="118"/>
    </row>
    <row r="493" spans="1:9">
      <c r="A493" s="82"/>
      <c r="B493" s="100"/>
      <c r="C493" s="115"/>
      <c r="D493" s="117"/>
      <c r="E493" s="105"/>
      <c r="F493" s="102"/>
      <c r="G493" s="91"/>
      <c r="H493" s="91"/>
      <c r="I493" s="105"/>
    </row>
    <row r="494" spans="1:9">
      <c r="A494" s="80" t="s">
        <v>429</v>
      </c>
      <c r="B494" s="8" t="s">
        <v>459</v>
      </c>
      <c r="C494" s="38" t="s">
        <v>53</v>
      </c>
      <c r="D494" s="8">
        <v>4.4600000000000001E-2</v>
      </c>
      <c r="E494" s="95">
        <f>SUM(D494:D517)</f>
        <v>1.0969999999999998</v>
      </c>
      <c r="F494" s="101">
        <f>E494*391.58</f>
        <v>429.5632599999999</v>
      </c>
      <c r="G494" s="89">
        <f>+F494*$K$1</f>
        <v>0</v>
      </c>
      <c r="H494" s="89">
        <f>G494/2</f>
        <v>0</v>
      </c>
      <c r="I494" s="95">
        <v>5</v>
      </c>
    </row>
    <row r="495" spans="1:9">
      <c r="A495" s="81"/>
      <c r="B495" s="11" t="s">
        <v>460</v>
      </c>
      <c r="C495" s="39" t="s">
        <v>53</v>
      </c>
      <c r="D495" s="11">
        <v>4.4699999999999997E-2</v>
      </c>
      <c r="E495" s="103"/>
      <c r="F495" s="109"/>
      <c r="G495" s="90"/>
      <c r="H495" s="90"/>
      <c r="I495" s="103"/>
    </row>
    <row r="496" spans="1:9">
      <c r="A496" s="81"/>
      <c r="B496" s="11" t="s">
        <v>461</v>
      </c>
      <c r="C496" s="39" t="s">
        <v>53</v>
      </c>
      <c r="D496" s="11">
        <v>4.4699999999999997E-2</v>
      </c>
      <c r="E496" s="103"/>
      <c r="F496" s="109"/>
      <c r="G496" s="90"/>
      <c r="H496" s="90"/>
      <c r="I496" s="103"/>
    </row>
    <row r="497" spans="1:9">
      <c r="A497" s="81"/>
      <c r="B497" s="11" t="s">
        <v>462</v>
      </c>
      <c r="C497" s="39" t="s">
        <v>53</v>
      </c>
      <c r="D497" s="11">
        <v>4.6600000000000003E-2</v>
      </c>
      <c r="E497" s="103"/>
      <c r="F497" s="109"/>
      <c r="G497" s="90"/>
      <c r="H497" s="90"/>
      <c r="I497" s="103"/>
    </row>
    <row r="498" spans="1:9">
      <c r="A498" s="81"/>
      <c r="B498" s="11" t="s">
        <v>463</v>
      </c>
      <c r="C498" s="39" t="s">
        <v>53</v>
      </c>
      <c r="D498" s="11">
        <v>7.5499999999999998E-2</v>
      </c>
      <c r="E498" s="103"/>
      <c r="F498" s="109"/>
      <c r="G498" s="90"/>
      <c r="H498" s="90"/>
      <c r="I498" s="103"/>
    </row>
    <row r="499" spans="1:9">
      <c r="A499" s="81"/>
      <c r="B499" s="11" t="s">
        <v>464</v>
      </c>
      <c r="C499" s="39" t="s">
        <v>53</v>
      </c>
      <c r="D499" s="11">
        <v>6.2799999999999995E-2</v>
      </c>
      <c r="E499" s="103"/>
      <c r="F499" s="109"/>
      <c r="G499" s="90"/>
      <c r="H499" s="90"/>
      <c r="I499" s="103"/>
    </row>
    <row r="500" spans="1:9">
      <c r="A500" s="81"/>
      <c r="B500" s="11" t="s">
        <v>465</v>
      </c>
      <c r="C500" s="39" t="s">
        <v>53</v>
      </c>
      <c r="D500" s="11">
        <v>6.3299999999999995E-2</v>
      </c>
      <c r="E500" s="103"/>
      <c r="F500" s="109"/>
      <c r="G500" s="90"/>
      <c r="H500" s="90"/>
      <c r="I500" s="103"/>
    </row>
    <row r="501" spans="1:9">
      <c r="A501" s="81"/>
      <c r="B501" s="11" t="s">
        <v>466</v>
      </c>
      <c r="C501" s="39" t="s">
        <v>53</v>
      </c>
      <c r="D501" s="11">
        <v>6.4500000000000002E-2</v>
      </c>
      <c r="E501" s="103"/>
      <c r="F501" s="109"/>
      <c r="G501" s="90"/>
      <c r="H501" s="90"/>
      <c r="I501" s="103"/>
    </row>
    <row r="502" spans="1:9">
      <c r="A502" s="81"/>
      <c r="B502" s="11" t="s">
        <v>467</v>
      </c>
      <c r="C502" s="39" t="s">
        <v>53</v>
      </c>
      <c r="D502" s="11">
        <v>6.5299999999999997E-2</v>
      </c>
      <c r="E502" s="103"/>
      <c r="F502" s="109"/>
      <c r="G502" s="90"/>
      <c r="H502" s="90"/>
      <c r="I502" s="103"/>
    </row>
    <row r="503" spans="1:9">
      <c r="A503" s="81"/>
      <c r="B503" s="11" t="s">
        <v>468</v>
      </c>
      <c r="C503" s="39" t="s">
        <v>53</v>
      </c>
      <c r="D503" s="11">
        <v>6.6699999999999995E-2</v>
      </c>
      <c r="E503" s="103"/>
      <c r="F503" s="109"/>
      <c r="G503" s="90"/>
      <c r="H503" s="90"/>
      <c r="I503" s="103"/>
    </row>
    <row r="504" spans="1:9">
      <c r="A504" s="81"/>
      <c r="B504" s="11" t="s">
        <v>469</v>
      </c>
      <c r="C504" s="39" t="s">
        <v>53</v>
      </c>
      <c r="D504" s="11">
        <v>1.6999999999999999E-3</v>
      </c>
      <c r="E504" s="103"/>
      <c r="F504" s="109"/>
      <c r="G504" s="90"/>
      <c r="H504" s="90"/>
      <c r="I504" s="103"/>
    </row>
    <row r="505" spans="1:9">
      <c r="A505" s="81"/>
      <c r="B505" s="11" t="s">
        <v>470</v>
      </c>
      <c r="C505" s="39" t="s">
        <v>53</v>
      </c>
      <c r="D505" s="11">
        <v>6.5799999999999997E-2</v>
      </c>
      <c r="E505" s="103"/>
      <c r="F505" s="109"/>
      <c r="G505" s="90"/>
      <c r="H505" s="90"/>
      <c r="I505" s="103"/>
    </row>
    <row r="506" spans="1:9">
      <c r="A506" s="81"/>
      <c r="B506" s="11" t="s">
        <v>471</v>
      </c>
      <c r="C506" s="39" t="s">
        <v>53</v>
      </c>
      <c r="D506" s="55">
        <v>4.9000000000000002E-2</v>
      </c>
      <c r="E506" s="103"/>
      <c r="F506" s="109"/>
      <c r="G506" s="90"/>
      <c r="H506" s="90"/>
      <c r="I506" s="103"/>
    </row>
    <row r="507" spans="1:9">
      <c r="A507" s="81"/>
      <c r="B507" s="11" t="s">
        <v>472</v>
      </c>
      <c r="C507" s="39" t="s">
        <v>53</v>
      </c>
      <c r="D507" s="11">
        <v>4.9500000000000002E-2</v>
      </c>
      <c r="E507" s="103"/>
      <c r="F507" s="109"/>
      <c r="G507" s="90"/>
      <c r="H507" s="90"/>
      <c r="I507" s="103"/>
    </row>
    <row r="508" spans="1:9">
      <c r="A508" s="81"/>
      <c r="B508" s="11" t="s">
        <v>473</v>
      </c>
      <c r="C508" s="39" t="s">
        <v>53</v>
      </c>
      <c r="D508" s="55">
        <v>0.05</v>
      </c>
      <c r="E508" s="103"/>
      <c r="F508" s="109"/>
      <c r="G508" s="90"/>
      <c r="H508" s="90"/>
      <c r="I508" s="103"/>
    </row>
    <row r="509" spans="1:9">
      <c r="A509" s="81"/>
      <c r="B509" s="11" t="s">
        <v>474</v>
      </c>
      <c r="C509" s="39" t="s">
        <v>53</v>
      </c>
      <c r="D509" s="11">
        <v>4.36E-2</v>
      </c>
      <c r="E509" s="103"/>
      <c r="F509" s="109"/>
      <c r="G509" s="90"/>
      <c r="H509" s="90"/>
      <c r="I509" s="103"/>
    </row>
    <row r="510" spans="1:9">
      <c r="A510" s="81"/>
      <c r="B510" s="11" t="s">
        <v>475</v>
      </c>
      <c r="C510" s="39" t="s">
        <v>53</v>
      </c>
      <c r="D510" s="11">
        <v>4.4600000000000001E-2</v>
      </c>
      <c r="E510" s="103"/>
      <c r="F510" s="109"/>
      <c r="G510" s="90"/>
      <c r="H510" s="90"/>
      <c r="I510" s="103"/>
    </row>
    <row r="511" spans="1:9">
      <c r="A511" s="81"/>
      <c r="B511" s="11" t="s">
        <v>476</v>
      </c>
      <c r="C511" s="39" t="s">
        <v>53</v>
      </c>
      <c r="D511" s="11">
        <v>4.48E-2</v>
      </c>
      <c r="E511" s="103"/>
      <c r="F511" s="109"/>
      <c r="G511" s="90"/>
      <c r="H511" s="90"/>
      <c r="I511" s="103"/>
    </row>
    <row r="512" spans="1:9">
      <c r="A512" s="81"/>
      <c r="B512" s="11" t="s">
        <v>477</v>
      </c>
      <c r="C512" s="39" t="s">
        <v>53</v>
      </c>
      <c r="D512" s="11">
        <v>2.46E-2</v>
      </c>
      <c r="E512" s="103"/>
      <c r="F512" s="109"/>
      <c r="G512" s="90"/>
      <c r="H512" s="90"/>
      <c r="I512" s="103"/>
    </row>
    <row r="513" spans="1:9">
      <c r="A513" s="81"/>
      <c r="B513" s="11" t="s">
        <v>478</v>
      </c>
      <c r="C513" s="39" t="s">
        <v>53</v>
      </c>
      <c r="D513" s="11">
        <v>2.6499999999999999E-2</v>
      </c>
      <c r="E513" s="103"/>
      <c r="F513" s="109"/>
      <c r="G513" s="90"/>
      <c r="H513" s="90"/>
      <c r="I513" s="103"/>
    </row>
    <row r="514" spans="1:9">
      <c r="A514" s="81"/>
      <c r="B514" s="11" t="s">
        <v>479</v>
      </c>
      <c r="C514" s="39" t="s">
        <v>53</v>
      </c>
      <c r="D514" s="11">
        <v>2.7900000000000001E-2</v>
      </c>
      <c r="E514" s="103"/>
      <c r="F514" s="109"/>
      <c r="G514" s="90"/>
      <c r="H514" s="90"/>
      <c r="I514" s="103"/>
    </row>
    <row r="515" spans="1:9">
      <c r="A515" s="81"/>
      <c r="B515" s="11" t="s">
        <v>480</v>
      </c>
      <c r="C515" s="39" t="s">
        <v>53</v>
      </c>
      <c r="D515" s="11">
        <v>1.9099999999999999E-2</v>
      </c>
      <c r="E515" s="103"/>
      <c r="F515" s="109"/>
      <c r="G515" s="90"/>
      <c r="H515" s="90"/>
      <c r="I515" s="103"/>
    </row>
    <row r="516" spans="1:9">
      <c r="A516" s="81"/>
      <c r="B516" s="113" t="s">
        <v>481</v>
      </c>
      <c r="C516" s="113" t="s">
        <v>53</v>
      </c>
      <c r="D516" s="121">
        <v>7.1199999999999999E-2</v>
      </c>
      <c r="E516" s="103"/>
      <c r="F516" s="109"/>
      <c r="G516" s="90"/>
      <c r="H516" s="90"/>
      <c r="I516" s="103"/>
    </row>
    <row r="517" spans="1:9">
      <c r="A517" s="82"/>
      <c r="B517" s="100"/>
      <c r="C517" s="100"/>
      <c r="D517" s="122"/>
      <c r="E517" s="96"/>
      <c r="F517" s="102"/>
      <c r="G517" s="91"/>
      <c r="H517" s="91"/>
      <c r="I517" s="96"/>
    </row>
    <row r="518" spans="1:9">
      <c r="A518" s="80" t="s">
        <v>429</v>
      </c>
      <c r="B518" s="8" t="s">
        <v>482</v>
      </c>
      <c r="C518" s="10" t="s">
        <v>53</v>
      </c>
      <c r="D518" s="10">
        <v>6.0600000000000001E-2</v>
      </c>
      <c r="E518" s="95">
        <f>SUM(D518:D528)</f>
        <v>0.28010000000000002</v>
      </c>
      <c r="F518" s="101">
        <f>E518*391.58</f>
        <v>109.681558</v>
      </c>
      <c r="G518" s="89">
        <f>+F518*$K$1</f>
        <v>0</v>
      </c>
      <c r="H518" s="89">
        <f>G518/2</f>
        <v>0</v>
      </c>
      <c r="I518" s="95">
        <v>6</v>
      </c>
    </row>
    <row r="519" spans="1:9">
      <c r="A519" s="81"/>
      <c r="B519" s="11" t="s">
        <v>483</v>
      </c>
      <c r="C519" s="12" t="s">
        <v>53</v>
      </c>
      <c r="D519" s="12">
        <v>5.5999999999999999E-3</v>
      </c>
      <c r="E519" s="103"/>
      <c r="F519" s="109"/>
      <c r="G519" s="90"/>
      <c r="H519" s="90"/>
      <c r="I519" s="103"/>
    </row>
    <row r="520" spans="1:9">
      <c r="A520" s="81"/>
      <c r="B520" s="113" t="s">
        <v>484</v>
      </c>
      <c r="C520" s="114" t="s">
        <v>53</v>
      </c>
      <c r="D520" s="126">
        <v>0.03</v>
      </c>
      <c r="E520" s="103"/>
      <c r="F520" s="109"/>
      <c r="G520" s="90"/>
      <c r="H520" s="90"/>
      <c r="I520" s="103"/>
    </row>
    <row r="521" spans="1:9">
      <c r="A521" s="81"/>
      <c r="B521" s="113"/>
      <c r="C521" s="114"/>
      <c r="D521" s="126"/>
      <c r="E521" s="103"/>
      <c r="F521" s="109"/>
      <c r="G521" s="90"/>
      <c r="H521" s="90"/>
      <c r="I521" s="103"/>
    </row>
    <row r="522" spans="1:9">
      <c r="A522" s="81"/>
      <c r="B522" s="11" t="s">
        <v>485</v>
      </c>
      <c r="C522" s="12" t="s">
        <v>53</v>
      </c>
      <c r="D522" s="12">
        <v>8.8000000000000005E-3</v>
      </c>
      <c r="E522" s="103"/>
      <c r="F522" s="109"/>
      <c r="G522" s="90"/>
      <c r="H522" s="90"/>
      <c r="I522" s="103"/>
    </row>
    <row r="523" spans="1:9">
      <c r="A523" s="81"/>
      <c r="B523" s="113" t="s">
        <v>486</v>
      </c>
      <c r="C523" s="114" t="s">
        <v>53</v>
      </c>
      <c r="D523" s="116">
        <v>4.1999999999999997E-3</v>
      </c>
      <c r="E523" s="103"/>
      <c r="F523" s="109"/>
      <c r="G523" s="90"/>
      <c r="H523" s="90"/>
      <c r="I523" s="103"/>
    </row>
    <row r="524" spans="1:9">
      <c r="A524" s="81"/>
      <c r="B524" s="113"/>
      <c r="C524" s="114"/>
      <c r="D524" s="116"/>
      <c r="E524" s="103"/>
      <c r="F524" s="109"/>
      <c r="G524" s="90"/>
      <c r="H524" s="90"/>
      <c r="I524" s="103"/>
    </row>
    <row r="525" spans="1:9">
      <c r="A525" s="81"/>
      <c r="B525" s="113"/>
      <c r="C525" s="114"/>
      <c r="D525" s="116"/>
      <c r="E525" s="103"/>
      <c r="F525" s="109"/>
      <c r="G525" s="90"/>
      <c r="H525" s="90"/>
      <c r="I525" s="103"/>
    </row>
    <row r="526" spans="1:9">
      <c r="A526" s="81"/>
      <c r="B526" s="11" t="s">
        <v>487</v>
      </c>
      <c r="C526" s="12" t="s">
        <v>53</v>
      </c>
      <c r="D526" s="12">
        <v>4.6600000000000003E-2</v>
      </c>
      <c r="E526" s="103"/>
      <c r="F526" s="109"/>
      <c r="G526" s="90"/>
      <c r="H526" s="90"/>
      <c r="I526" s="103"/>
    </row>
    <row r="527" spans="1:9">
      <c r="A527" s="81"/>
      <c r="B527" s="113" t="s">
        <v>488</v>
      </c>
      <c r="C527" s="114" t="s">
        <v>53</v>
      </c>
      <c r="D527" s="116">
        <v>0.12429999999999999</v>
      </c>
      <c r="E527" s="103"/>
      <c r="F527" s="109"/>
      <c r="G527" s="90"/>
      <c r="H527" s="90"/>
      <c r="I527" s="103"/>
    </row>
    <row r="528" spans="1:9">
      <c r="A528" s="82"/>
      <c r="B528" s="100"/>
      <c r="C528" s="115"/>
      <c r="D528" s="117"/>
      <c r="E528" s="96"/>
      <c r="F528" s="102"/>
      <c r="G528" s="91"/>
      <c r="H528" s="91"/>
      <c r="I528" s="96"/>
    </row>
    <row r="529" spans="1:9">
      <c r="A529" s="106" t="s">
        <v>429</v>
      </c>
      <c r="B529" s="11" t="s">
        <v>489</v>
      </c>
      <c r="C529" s="33" t="s">
        <v>53</v>
      </c>
      <c r="D529" s="12">
        <v>2.4299999999999999E-2</v>
      </c>
      <c r="E529" s="95">
        <f>SUM(D529:D536)</f>
        <v>0.16440000000000002</v>
      </c>
      <c r="F529" s="101">
        <f>E529*391.58</f>
        <v>64.375752000000006</v>
      </c>
      <c r="G529" s="89">
        <f>F529*K1</f>
        <v>0</v>
      </c>
      <c r="H529" s="89">
        <f>G529/2</f>
        <v>0</v>
      </c>
      <c r="I529" s="95">
        <v>7</v>
      </c>
    </row>
    <row r="530" spans="1:9">
      <c r="A530" s="107"/>
      <c r="B530" s="11" t="s">
        <v>490</v>
      </c>
      <c r="C530" s="33" t="s">
        <v>53</v>
      </c>
      <c r="D530" s="12">
        <v>4.4200000000000003E-2</v>
      </c>
      <c r="E530" s="103"/>
      <c r="F530" s="109"/>
      <c r="G530" s="90"/>
      <c r="H530" s="90"/>
      <c r="I530" s="103"/>
    </row>
    <row r="531" spans="1:9">
      <c r="A531" s="107"/>
      <c r="B531" s="11" t="s">
        <v>491</v>
      </c>
      <c r="C531" s="33" t="s">
        <v>53</v>
      </c>
      <c r="D531" s="12">
        <v>1E-4</v>
      </c>
      <c r="E531" s="103"/>
      <c r="F531" s="109"/>
      <c r="G531" s="90"/>
      <c r="H531" s="90"/>
      <c r="I531" s="103"/>
    </row>
    <row r="532" spans="1:9">
      <c r="A532" s="107"/>
      <c r="B532" s="11" t="s">
        <v>492</v>
      </c>
      <c r="C532" s="33" t="s">
        <v>53</v>
      </c>
      <c r="D532" s="12">
        <v>3.6799999999999999E-2</v>
      </c>
      <c r="E532" s="103"/>
      <c r="F532" s="109"/>
      <c r="G532" s="90"/>
      <c r="H532" s="90"/>
      <c r="I532" s="103"/>
    </row>
    <row r="533" spans="1:9">
      <c r="A533" s="107"/>
      <c r="B533" s="11" t="s">
        <v>493</v>
      </c>
      <c r="C533" s="33" t="s">
        <v>53</v>
      </c>
      <c r="D533" s="12">
        <v>2.6499999999999999E-2</v>
      </c>
      <c r="E533" s="103"/>
      <c r="F533" s="109"/>
      <c r="G533" s="90"/>
      <c r="H533" s="90"/>
      <c r="I533" s="103"/>
    </row>
    <row r="534" spans="1:9">
      <c r="A534" s="107"/>
      <c r="B534" s="11" t="s">
        <v>494</v>
      </c>
      <c r="C534" s="33" t="s">
        <v>53</v>
      </c>
      <c r="D534" s="12">
        <v>1.54E-2</v>
      </c>
      <c r="E534" s="103"/>
      <c r="F534" s="109"/>
      <c r="G534" s="90"/>
      <c r="H534" s="90"/>
      <c r="I534" s="103"/>
    </row>
    <row r="535" spans="1:9">
      <c r="A535" s="107"/>
      <c r="B535" s="11" t="s">
        <v>495</v>
      </c>
      <c r="C535" s="33" t="s">
        <v>53</v>
      </c>
      <c r="D535" s="12">
        <v>1.4500000000000001E-2</v>
      </c>
      <c r="E535" s="103"/>
      <c r="F535" s="109"/>
      <c r="G535" s="90"/>
      <c r="H535" s="90"/>
      <c r="I535" s="103"/>
    </row>
    <row r="536" spans="1:9">
      <c r="A536" s="108"/>
      <c r="B536" s="56" t="s">
        <v>496</v>
      </c>
      <c r="C536" s="49" t="s">
        <v>53</v>
      </c>
      <c r="D536" s="49">
        <v>2.5999999999999999E-3</v>
      </c>
      <c r="E536" s="96"/>
      <c r="F536" s="102"/>
      <c r="G536" s="91"/>
      <c r="H536" s="91"/>
      <c r="I536" s="96"/>
    </row>
    <row r="537" spans="1:9">
      <c r="A537" s="80" t="s">
        <v>429</v>
      </c>
      <c r="B537" s="8" t="s">
        <v>497</v>
      </c>
      <c r="C537" s="8" t="s">
        <v>15</v>
      </c>
      <c r="D537" s="8">
        <v>4.2599999999999999E-2</v>
      </c>
      <c r="E537" s="95">
        <f>SUM(D537:D548)</f>
        <v>0.39200000000000002</v>
      </c>
      <c r="F537" s="123">
        <v>143.12822800000001</v>
      </c>
      <c r="G537" s="89">
        <f>+F537*$K$1</f>
        <v>0</v>
      </c>
      <c r="H537" s="110">
        <f>G537/2</f>
        <v>0</v>
      </c>
      <c r="I537" s="95">
        <v>8</v>
      </c>
    </row>
    <row r="538" spans="1:9">
      <c r="A538" s="81"/>
      <c r="B538" s="11" t="s">
        <v>498</v>
      </c>
      <c r="C538" s="11" t="s">
        <v>15</v>
      </c>
      <c r="D538" s="11">
        <v>5.5999999999999999E-3</v>
      </c>
      <c r="E538" s="103"/>
      <c r="F538" s="124"/>
      <c r="G538" s="90"/>
      <c r="H538" s="111"/>
      <c r="I538" s="103"/>
    </row>
    <row r="539" spans="1:9">
      <c r="A539" s="81"/>
      <c r="B539" s="11" t="s">
        <v>499</v>
      </c>
      <c r="C539" s="11" t="s">
        <v>15</v>
      </c>
      <c r="D539" s="11">
        <v>6.5299999999999997E-2</v>
      </c>
      <c r="E539" s="103"/>
      <c r="F539" s="124"/>
      <c r="G539" s="90"/>
      <c r="H539" s="111"/>
      <c r="I539" s="103"/>
    </row>
    <row r="540" spans="1:9">
      <c r="A540" s="81"/>
      <c r="B540" s="11" t="s">
        <v>500</v>
      </c>
      <c r="C540" s="11" t="s">
        <v>15</v>
      </c>
      <c r="D540" s="11">
        <v>6.5600000000000006E-2</v>
      </c>
      <c r="E540" s="103"/>
      <c r="F540" s="124"/>
      <c r="G540" s="90"/>
      <c r="H540" s="111"/>
      <c r="I540" s="103"/>
    </row>
    <row r="541" spans="1:9">
      <c r="A541" s="81"/>
      <c r="B541" s="11" t="s">
        <v>501</v>
      </c>
      <c r="C541" s="11" t="s">
        <v>15</v>
      </c>
      <c r="D541" s="11">
        <v>2.1899999999999999E-2</v>
      </c>
      <c r="E541" s="103"/>
      <c r="F541" s="124"/>
      <c r="G541" s="90"/>
      <c r="H541" s="111"/>
      <c r="I541" s="103"/>
    </row>
    <row r="542" spans="1:9">
      <c r="A542" s="81"/>
      <c r="B542" s="11" t="s">
        <v>502</v>
      </c>
      <c r="C542" s="11" t="s">
        <v>15</v>
      </c>
      <c r="D542" s="11">
        <v>4.3799999999999999E-2</v>
      </c>
      <c r="E542" s="103"/>
      <c r="F542" s="124"/>
      <c r="G542" s="90"/>
      <c r="H542" s="111"/>
      <c r="I542" s="103"/>
    </row>
    <row r="543" spans="1:9">
      <c r="A543" s="81"/>
      <c r="B543" s="113" t="s">
        <v>503</v>
      </c>
      <c r="C543" s="113" t="s">
        <v>15</v>
      </c>
      <c r="D543" s="121">
        <v>4.9500000000000002E-2</v>
      </c>
      <c r="E543" s="103"/>
      <c r="F543" s="124"/>
      <c r="G543" s="90"/>
      <c r="H543" s="111"/>
      <c r="I543" s="103"/>
    </row>
    <row r="544" spans="1:9">
      <c r="A544" s="81"/>
      <c r="B544" s="113"/>
      <c r="C544" s="113"/>
      <c r="D544" s="121"/>
      <c r="E544" s="103"/>
      <c r="F544" s="124"/>
      <c r="G544" s="90"/>
      <c r="H544" s="111"/>
      <c r="I544" s="103"/>
    </row>
    <row r="545" spans="1:9">
      <c r="A545" s="81"/>
      <c r="B545" s="11" t="s">
        <v>504</v>
      </c>
      <c r="C545" s="11" t="s">
        <v>53</v>
      </c>
      <c r="D545" s="11">
        <v>3.6299999999999999E-2</v>
      </c>
      <c r="E545" s="103"/>
      <c r="F545" s="124"/>
      <c r="G545" s="90"/>
      <c r="H545" s="111"/>
      <c r="I545" s="103"/>
    </row>
    <row r="546" spans="1:9">
      <c r="A546" s="81"/>
      <c r="B546" s="113" t="s">
        <v>505</v>
      </c>
      <c r="C546" s="113" t="s">
        <v>53</v>
      </c>
      <c r="D546" s="121">
        <v>6.1400000000000003E-2</v>
      </c>
      <c r="E546" s="103"/>
      <c r="F546" s="124"/>
      <c r="G546" s="90"/>
      <c r="H546" s="111"/>
      <c r="I546" s="103"/>
    </row>
    <row r="547" spans="1:9">
      <c r="A547" s="81"/>
      <c r="B547" s="113"/>
      <c r="C547" s="113"/>
      <c r="D547" s="121"/>
      <c r="E547" s="103"/>
      <c r="F547" s="124"/>
      <c r="G547" s="90"/>
      <c r="H547" s="111"/>
      <c r="I547" s="103"/>
    </row>
    <row r="548" spans="1:9">
      <c r="A548" s="82"/>
      <c r="B548" s="100"/>
      <c r="C548" s="100"/>
      <c r="D548" s="122"/>
      <c r="E548" s="96"/>
      <c r="F548" s="125"/>
      <c r="G548" s="91"/>
      <c r="H548" s="112"/>
      <c r="I548" s="96"/>
    </row>
    <row r="549" spans="1:9">
      <c r="A549" s="80" t="s">
        <v>429</v>
      </c>
      <c r="B549" s="8" t="s">
        <v>506</v>
      </c>
      <c r="C549" s="38" t="s">
        <v>53</v>
      </c>
      <c r="D549" s="8">
        <v>1.6999999999999999E-3</v>
      </c>
      <c r="E549" s="95">
        <f>SUM(D549:D563)</f>
        <v>0.51490000000000002</v>
      </c>
      <c r="F549" s="101">
        <f>E549*391.58</f>
        <v>201.62454199999999</v>
      </c>
      <c r="G549" s="89">
        <f>+F549*$K$1</f>
        <v>0</v>
      </c>
      <c r="H549" s="89">
        <f>G549/2</f>
        <v>0</v>
      </c>
      <c r="I549" s="95">
        <v>9</v>
      </c>
    </row>
    <row r="550" spans="1:9">
      <c r="A550" s="81"/>
      <c r="B550" s="11" t="s">
        <v>507</v>
      </c>
      <c r="C550" s="39" t="s">
        <v>53</v>
      </c>
      <c r="D550" s="11">
        <v>5.8700000000000002E-2</v>
      </c>
      <c r="E550" s="103"/>
      <c r="F550" s="109"/>
      <c r="G550" s="90"/>
      <c r="H550" s="90"/>
      <c r="I550" s="103"/>
    </row>
    <row r="551" spans="1:9">
      <c r="A551" s="81"/>
      <c r="B551" s="11" t="s">
        <v>508</v>
      </c>
      <c r="C551" s="39" t="s">
        <v>53</v>
      </c>
      <c r="D551" s="11">
        <v>7.1900000000000006E-2</v>
      </c>
      <c r="E551" s="103"/>
      <c r="F551" s="109"/>
      <c r="G551" s="90"/>
      <c r="H551" s="90"/>
      <c r="I551" s="103"/>
    </row>
    <row r="552" spans="1:9">
      <c r="A552" s="81"/>
      <c r="B552" s="11" t="s">
        <v>509</v>
      </c>
      <c r="C552" s="39" t="s">
        <v>53</v>
      </c>
      <c r="D552" s="11">
        <v>2.52E-2</v>
      </c>
      <c r="E552" s="103"/>
      <c r="F552" s="109"/>
      <c r="G552" s="90"/>
      <c r="H552" s="90"/>
      <c r="I552" s="103"/>
    </row>
    <row r="553" spans="1:9">
      <c r="A553" s="81"/>
      <c r="B553" s="11" t="s">
        <v>510</v>
      </c>
      <c r="C553" s="39" t="s">
        <v>53</v>
      </c>
      <c r="D553" s="11">
        <v>9.4299999999999995E-2</v>
      </c>
      <c r="E553" s="103"/>
      <c r="F553" s="109"/>
      <c r="G553" s="90"/>
      <c r="H553" s="90"/>
      <c r="I553" s="103"/>
    </row>
    <row r="554" spans="1:9">
      <c r="A554" s="81"/>
      <c r="B554" s="11" t="s">
        <v>511</v>
      </c>
      <c r="C554" s="39" t="s">
        <v>53</v>
      </c>
      <c r="D554" s="11">
        <v>9.1200000000000003E-2</v>
      </c>
      <c r="E554" s="103"/>
      <c r="F554" s="109"/>
      <c r="G554" s="90"/>
      <c r="H554" s="90"/>
      <c r="I554" s="103"/>
    </row>
    <row r="555" spans="1:9">
      <c r="A555" s="81"/>
      <c r="B555" s="11" t="s">
        <v>512</v>
      </c>
      <c r="C555" s="39" t="s">
        <v>53</v>
      </c>
      <c r="D555" s="11">
        <v>1.01E-2</v>
      </c>
      <c r="E555" s="103"/>
      <c r="F555" s="109"/>
      <c r="G555" s="90"/>
      <c r="H555" s="90"/>
      <c r="I555" s="103"/>
    </row>
    <row r="556" spans="1:9">
      <c r="A556" s="81"/>
      <c r="B556" s="11" t="s">
        <v>513</v>
      </c>
      <c r="C556" s="39" t="s">
        <v>53</v>
      </c>
      <c r="D556" s="11">
        <v>1.7399999999999999E-2</v>
      </c>
      <c r="E556" s="103"/>
      <c r="F556" s="109"/>
      <c r="G556" s="90"/>
      <c r="H556" s="90"/>
      <c r="I556" s="103"/>
    </row>
    <row r="557" spans="1:9">
      <c r="A557" s="81"/>
      <c r="B557" s="11" t="s">
        <v>514</v>
      </c>
      <c r="C557" s="39" t="s">
        <v>53</v>
      </c>
      <c r="D557" s="11">
        <v>5.3400000000000003E-2</v>
      </c>
      <c r="E557" s="103"/>
      <c r="F557" s="109"/>
      <c r="G557" s="90"/>
      <c r="H557" s="90"/>
      <c r="I557" s="103"/>
    </row>
    <row r="558" spans="1:9">
      <c r="A558" s="81"/>
      <c r="B558" s="11" t="s">
        <v>515</v>
      </c>
      <c r="C558" s="39" t="s">
        <v>53</v>
      </c>
      <c r="D558" s="11">
        <v>3.6900000000000002E-2</v>
      </c>
      <c r="E558" s="103"/>
      <c r="F558" s="109"/>
      <c r="G558" s="90"/>
      <c r="H558" s="90"/>
      <c r="I558" s="103"/>
    </row>
    <row r="559" spans="1:9">
      <c r="A559" s="81"/>
      <c r="B559" s="11" t="s">
        <v>516</v>
      </c>
      <c r="C559" s="39" t="s">
        <v>53</v>
      </c>
      <c r="D559" s="11">
        <v>9.7999999999999997E-3</v>
      </c>
      <c r="E559" s="103"/>
      <c r="F559" s="109"/>
      <c r="G559" s="90"/>
      <c r="H559" s="90"/>
      <c r="I559" s="103"/>
    </row>
    <row r="560" spans="1:9">
      <c r="A560" s="81"/>
      <c r="B560" s="11" t="s">
        <v>517</v>
      </c>
      <c r="C560" s="39" t="s">
        <v>53</v>
      </c>
      <c r="D560" s="11">
        <v>1.54E-2</v>
      </c>
      <c r="E560" s="103"/>
      <c r="F560" s="109"/>
      <c r="G560" s="90"/>
      <c r="H560" s="90"/>
      <c r="I560" s="103"/>
    </row>
    <row r="561" spans="1:9">
      <c r="A561" s="81"/>
      <c r="B561" s="11" t="s">
        <v>518</v>
      </c>
      <c r="C561" s="39" t="s">
        <v>53</v>
      </c>
      <c r="D561" s="11">
        <v>2.4400000000000002E-2</v>
      </c>
      <c r="E561" s="103"/>
      <c r="F561" s="109"/>
      <c r="G561" s="90"/>
      <c r="H561" s="90"/>
      <c r="I561" s="103"/>
    </row>
    <row r="562" spans="1:9">
      <c r="A562" s="81"/>
      <c r="B562" s="113" t="s">
        <v>519</v>
      </c>
      <c r="C562" s="113" t="s">
        <v>53</v>
      </c>
      <c r="D562" s="121">
        <v>4.4999999999999997E-3</v>
      </c>
      <c r="E562" s="103"/>
      <c r="F562" s="109"/>
      <c r="G562" s="90"/>
      <c r="H562" s="90"/>
      <c r="I562" s="103"/>
    </row>
    <row r="563" spans="1:9">
      <c r="A563" s="82"/>
      <c r="B563" s="100"/>
      <c r="C563" s="100"/>
      <c r="D563" s="122"/>
      <c r="E563" s="96"/>
      <c r="F563" s="102"/>
      <c r="G563" s="91"/>
      <c r="H563" s="91"/>
      <c r="I563" s="96"/>
    </row>
    <row r="564" spans="1:9">
      <c r="A564" s="80" t="s">
        <v>429</v>
      </c>
      <c r="B564" s="8" t="s">
        <v>520</v>
      </c>
      <c r="C564" s="9" t="s">
        <v>53</v>
      </c>
      <c r="D564" s="10">
        <v>5.2900000000000003E-2</v>
      </c>
      <c r="E564" s="104">
        <f>SUM(D564:D565)</f>
        <v>0.1181</v>
      </c>
      <c r="F564" s="101">
        <f>E564*391.58</f>
        <v>46.245597999999994</v>
      </c>
      <c r="G564" s="89">
        <f>F564*K1</f>
        <v>0</v>
      </c>
      <c r="H564" s="89">
        <f>G564/2</f>
        <v>0</v>
      </c>
      <c r="I564" s="104">
        <v>10</v>
      </c>
    </row>
    <row r="565" spans="1:9">
      <c r="A565" s="82"/>
      <c r="B565" s="61" t="s">
        <v>521</v>
      </c>
      <c r="C565" s="58" t="s">
        <v>53</v>
      </c>
      <c r="D565" s="58">
        <v>6.5199999999999994E-2</v>
      </c>
      <c r="E565" s="105"/>
      <c r="F565" s="102"/>
      <c r="G565" s="91"/>
      <c r="H565" s="91"/>
      <c r="I565" s="105"/>
    </row>
    <row r="566" spans="1:9">
      <c r="A566" s="17" t="s">
        <v>429</v>
      </c>
      <c r="B566" s="11" t="s">
        <v>522</v>
      </c>
      <c r="C566" t="s">
        <v>53</v>
      </c>
      <c r="D566" s="12">
        <v>0.17730000000000001</v>
      </c>
      <c r="E566" s="71">
        <f t="shared" ref="E566:E572" si="28">D566</f>
        <v>0.17730000000000001</v>
      </c>
      <c r="F566" s="73">
        <f>E566*391.58</f>
        <v>69.427133999999995</v>
      </c>
      <c r="G566" s="69">
        <f t="shared" ref="G566:G573" si="29">+F566*$K$1</f>
        <v>0</v>
      </c>
      <c r="H566" s="68">
        <f t="shared" ref="H566:H573" si="30">G566/2</f>
        <v>0</v>
      </c>
      <c r="I566" s="71">
        <v>11</v>
      </c>
    </row>
    <row r="567" spans="1:9">
      <c r="A567" s="5" t="s">
        <v>429</v>
      </c>
      <c r="B567" s="3" t="s">
        <v>523</v>
      </c>
      <c r="C567" s="53" t="s">
        <v>15</v>
      </c>
      <c r="D567" s="3">
        <v>0.16259999999999999</v>
      </c>
      <c r="E567" s="20">
        <f t="shared" si="28"/>
        <v>0.16259999999999999</v>
      </c>
      <c r="F567" s="6">
        <f>E567*356.34</f>
        <v>57.940883999999997</v>
      </c>
      <c r="G567" s="7">
        <f t="shared" si="29"/>
        <v>0</v>
      </c>
      <c r="H567" s="7">
        <f t="shared" si="30"/>
        <v>0</v>
      </c>
      <c r="I567" s="20">
        <v>12</v>
      </c>
    </row>
    <row r="568" spans="1:9">
      <c r="A568" s="17" t="s">
        <v>429</v>
      </c>
      <c r="B568" s="11" t="s">
        <v>524</v>
      </c>
      <c r="C568" t="s">
        <v>15</v>
      </c>
      <c r="D568" s="12">
        <v>0.73619999999999997</v>
      </c>
      <c r="E568" s="71">
        <f t="shared" si="28"/>
        <v>0.73619999999999997</v>
      </c>
      <c r="F568" s="73">
        <f>E568*356.34</f>
        <v>262.33750799999996</v>
      </c>
      <c r="G568" s="7">
        <f t="shared" si="29"/>
        <v>0</v>
      </c>
      <c r="H568" s="68">
        <f t="shared" si="30"/>
        <v>0</v>
      </c>
      <c r="I568" s="71">
        <v>13</v>
      </c>
    </row>
    <row r="569" spans="1:9">
      <c r="A569" s="5" t="s">
        <v>429</v>
      </c>
      <c r="B569" s="3" t="s">
        <v>525</v>
      </c>
      <c r="C569" s="2" t="s">
        <v>53</v>
      </c>
      <c r="D569" s="1">
        <v>0.1759</v>
      </c>
      <c r="E569" s="4">
        <f t="shared" si="28"/>
        <v>0.1759</v>
      </c>
      <c r="F569" s="6">
        <f>E569*391.58</f>
        <v>68.878922000000003</v>
      </c>
      <c r="G569" s="7">
        <f t="shared" si="29"/>
        <v>0</v>
      </c>
      <c r="H569" s="7">
        <f t="shared" si="30"/>
        <v>0</v>
      </c>
      <c r="I569" s="4">
        <v>14</v>
      </c>
    </row>
    <row r="570" spans="1:9">
      <c r="A570" s="5" t="s">
        <v>429</v>
      </c>
      <c r="B570" s="3" t="s">
        <v>526</v>
      </c>
      <c r="C570" s="2" t="s">
        <v>53</v>
      </c>
      <c r="D570" s="1">
        <v>2.47E-2</v>
      </c>
      <c r="E570" s="4">
        <f t="shared" si="28"/>
        <v>2.47E-2</v>
      </c>
      <c r="F570" s="6">
        <f>E570*391.58</f>
        <v>9.6720259999999989</v>
      </c>
      <c r="G570" s="7">
        <f t="shared" si="29"/>
        <v>0</v>
      </c>
      <c r="H570" s="7">
        <f t="shared" si="30"/>
        <v>0</v>
      </c>
      <c r="I570" s="4">
        <v>15</v>
      </c>
    </row>
    <row r="571" spans="1:9">
      <c r="A571" s="17" t="s">
        <v>429</v>
      </c>
      <c r="B571" s="11" t="s">
        <v>527</v>
      </c>
      <c r="C571" t="s">
        <v>53</v>
      </c>
      <c r="D571" s="12">
        <v>2.0299999999999999E-2</v>
      </c>
      <c r="E571" s="71">
        <f t="shared" si="28"/>
        <v>2.0299999999999999E-2</v>
      </c>
      <c r="F571" s="73">
        <f>E571*391.58</f>
        <v>7.9490739999999995</v>
      </c>
      <c r="G571" s="67">
        <f t="shared" si="29"/>
        <v>0</v>
      </c>
      <c r="H571" s="68">
        <f t="shared" si="30"/>
        <v>0</v>
      </c>
      <c r="I571" s="71">
        <v>16</v>
      </c>
    </row>
    <row r="572" spans="1:9">
      <c r="A572" s="5" t="s">
        <v>429</v>
      </c>
      <c r="B572" s="3" t="s">
        <v>528</v>
      </c>
      <c r="C572" s="2" t="s">
        <v>8</v>
      </c>
      <c r="D572" s="1">
        <v>0.33139999999999997</v>
      </c>
      <c r="E572" s="4">
        <f t="shared" si="28"/>
        <v>0.33139999999999997</v>
      </c>
      <c r="F572" s="6">
        <f>E572*281.94</f>
        <v>93.434915999999987</v>
      </c>
      <c r="G572" s="7">
        <f t="shared" si="29"/>
        <v>0</v>
      </c>
      <c r="H572" s="7">
        <f t="shared" si="30"/>
        <v>0</v>
      </c>
      <c r="I572" s="4">
        <v>17</v>
      </c>
    </row>
    <row r="573" spans="1:9">
      <c r="A573" s="80" t="s">
        <v>429</v>
      </c>
      <c r="B573" s="8" t="s">
        <v>529</v>
      </c>
      <c r="C573" s="9" t="s">
        <v>53</v>
      </c>
      <c r="D573" s="10">
        <v>0.21970000000000001</v>
      </c>
      <c r="E573" s="104">
        <f>SUM(D573:D576)</f>
        <v>0.57230000000000003</v>
      </c>
      <c r="F573" s="101">
        <f>E573*391.58</f>
        <v>224.10123400000001</v>
      </c>
      <c r="G573" s="89">
        <f t="shared" si="29"/>
        <v>0</v>
      </c>
      <c r="H573" s="89">
        <f t="shared" si="30"/>
        <v>0</v>
      </c>
      <c r="I573" s="104">
        <v>18</v>
      </c>
    </row>
    <row r="574" spans="1:9">
      <c r="A574" s="81"/>
      <c r="B574" s="11" t="s">
        <v>530</v>
      </c>
      <c r="C574" s="13" t="s">
        <v>53</v>
      </c>
      <c r="D574" s="12">
        <v>9.5899999999999999E-2</v>
      </c>
      <c r="E574" s="118"/>
      <c r="F574" s="109"/>
      <c r="G574" s="90"/>
      <c r="H574" s="90"/>
      <c r="I574" s="118"/>
    </row>
    <row r="575" spans="1:9">
      <c r="A575" s="81"/>
      <c r="B575" s="113" t="s">
        <v>531</v>
      </c>
      <c r="C575" s="114" t="s">
        <v>53</v>
      </c>
      <c r="D575" s="116">
        <v>0.25669999999999998</v>
      </c>
      <c r="E575" s="118"/>
      <c r="F575" s="109"/>
      <c r="G575" s="90"/>
      <c r="H575" s="90"/>
      <c r="I575" s="118"/>
    </row>
    <row r="576" spans="1:9">
      <c r="A576" s="82"/>
      <c r="B576" s="100"/>
      <c r="C576" s="115"/>
      <c r="D576" s="117"/>
      <c r="E576" s="105"/>
      <c r="F576" s="102"/>
      <c r="G576" s="91"/>
      <c r="H576" s="91"/>
      <c r="I576" s="105"/>
    </row>
    <row r="577" spans="1:9">
      <c r="A577" s="17" t="s">
        <v>429</v>
      </c>
      <c r="B577" s="11" t="s">
        <v>532</v>
      </c>
      <c r="C577" t="s">
        <v>53</v>
      </c>
      <c r="D577" s="12">
        <v>8.0100000000000005E-2</v>
      </c>
      <c r="E577" s="71">
        <f>D577</f>
        <v>8.0100000000000005E-2</v>
      </c>
      <c r="F577" s="73">
        <f>E577*391.58</f>
        <v>31.365558</v>
      </c>
      <c r="G577" s="7">
        <f>+F577*$K$1</f>
        <v>0</v>
      </c>
      <c r="H577" s="68">
        <f>G577/2</f>
        <v>0</v>
      </c>
      <c r="I577" s="71">
        <v>19</v>
      </c>
    </row>
    <row r="578" spans="1:9">
      <c r="A578" s="80" t="s">
        <v>429</v>
      </c>
      <c r="B578" s="8" t="s">
        <v>533</v>
      </c>
      <c r="C578" s="9" t="s">
        <v>15</v>
      </c>
      <c r="D578" s="10">
        <v>0.13550000000000001</v>
      </c>
      <c r="E578" s="104">
        <f>SUM(D578:D580)</f>
        <v>0.224</v>
      </c>
      <c r="F578" s="101">
        <v>64.052115000000001</v>
      </c>
      <c r="G578" s="89">
        <f>+F578*$K$1</f>
        <v>0</v>
      </c>
      <c r="H578" s="89">
        <f>G578/2</f>
        <v>0</v>
      </c>
      <c r="I578" s="104">
        <v>20</v>
      </c>
    </row>
    <row r="579" spans="1:9">
      <c r="A579" s="81"/>
      <c r="B579" s="113" t="s">
        <v>534</v>
      </c>
      <c r="C579" s="114" t="s">
        <v>411</v>
      </c>
      <c r="D579" s="116">
        <v>8.8499999999999995E-2</v>
      </c>
      <c r="E579" s="118"/>
      <c r="F579" s="109"/>
      <c r="G579" s="90"/>
      <c r="H579" s="90"/>
      <c r="I579" s="118"/>
    </row>
    <row r="580" spans="1:9">
      <c r="A580" s="82"/>
      <c r="B580" s="100"/>
      <c r="C580" s="115"/>
      <c r="D580" s="117"/>
      <c r="E580" s="105"/>
      <c r="F580" s="102"/>
      <c r="G580" s="91"/>
      <c r="H580" s="91"/>
      <c r="I580" s="105"/>
    </row>
    <row r="581" spans="1:9">
      <c r="A581" s="17" t="s">
        <v>429</v>
      </c>
      <c r="B581" s="11" t="s">
        <v>535</v>
      </c>
      <c r="C581" t="s">
        <v>53</v>
      </c>
      <c r="D581" s="12">
        <v>0.35730000000000001</v>
      </c>
      <c r="E581" s="71">
        <f>D581</f>
        <v>0.35730000000000001</v>
      </c>
      <c r="F581" s="73">
        <f t="shared" ref="F581:F586" si="31">E581*391.58</f>
        <v>139.91153399999999</v>
      </c>
      <c r="G581" s="7">
        <f t="shared" ref="G581:G586" si="32">+F581*$K$1</f>
        <v>0</v>
      </c>
      <c r="H581" s="68">
        <f t="shared" ref="H581:H586" si="33">G581/2</f>
        <v>0</v>
      </c>
      <c r="I581" s="71">
        <v>21</v>
      </c>
    </row>
    <row r="582" spans="1:9">
      <c r="A582" s="5" t="s">
        <v>429</v>
      </c>
      <c r="B582" s="3" t="s">
        <v>536</v>
      </c>
      <c r="C582" s="53" t="s">
        <v>53</v>
      </c>
      <c r="D582" s="3">
        <v>1.3255999999999999</v>
      </c>
      <c r="E582" s="20">
        <f>D582</f>
        <v>1.3255999999999999</v>
      </c>
      <c r="F582" s="6">
        <f t="shared" si="31"/>
        <v>519.07844799999998</v>
      </c>
      <c r="G582" s="7">
        <f t="shared" si="32"/>
        <v>0</v>
      </c>
      <c r="H582" s="7">
        <f t="shared" si="33"/>
        <v>0</v>
      </c>
      <c r="I582" s="20">
        <v>22</v>
      </c>
    </row>
    <row r="583" spans="1:9">
      <c r="A583" s="17" t="s">
        <v>429</v>
      </c>
      <c r="B583" s="11" t="s">
        <v>537</v>
      </c>
      <c r="C583" t="s">
        <v>53</v>
      </c>
      <c r="D583" s="12">
        <v>0.1036</v>
      </c>
      <c r="E583" s="71">
        <f>D583</f>
        <v>0.1036</v>
      </c>
      <c r="F583" s="73">
        <f t="shared" si="31"/>
        <v>40.567687999999997</v>
      </c>
      <c r="G583" s="7">
        <f t="shared" si="32"/>
        <v>0</v>
      </c>
      <c r="H583" s="68">
        <f t="shared" si="33"/>
        <v>0</v>
      </c>
      <c r="I583" s="71">
        <v>23</v>
      </c>
    </row>
    <row r="584" spans="1:9">
      <c r="A584" s="5" t="s">
        <v>429</v>
      </c>
      <c r="B584" s="3" t="s">
        <v>538</v>
      </c>
      <c r="C584" s="2" t="s">
        <v>53</v>
      </c>
      <c r="D584" s="1">
        <v>0.40079999999999999</v>
      </c>
      <c r="E584" s="4">
        <f>D584</f>
        <v>0.40079999999999999</v>
      </c>
      <c r="F584" s="6">
        <f t="shared" si="31"/>
        <v>156.94526399999998</v>
      </c>
      <c r="G584" s="7">
        <f t="shared" si="32"/>
        <v>0</v>
      </c>
      <c r="H584" s="7">
        <f t="shared" si="33"/>
        <v>0</v>
      </c>
      <c r="I584" s="4">
        <v>24</v>
      </c>
    </row>
    <row r="585" spans="1:9">
      <c r="A585" s="17" t="s">
        <v>429</v>
      </c>
      <c r="B585" s="11" t="s">
        <v>539</v>
      </c>
      <c r="C585" t="s">
        <v>53</v>
      </c>
      <c r="D585" s="12">
        <v>0.1085</v>
      </c>
      <c r="E585" s="71">
        <f>D585</f>
        <v>0.1085</v>
      </c>
      <c r="F585" s="73">
        <f t="shared" si="31"/>
        <v>42.486429999999999</v>
      </c>
      <c r="G585" s="7">
        <f t="shared" si="32"/>
        <v>0</v>
      </c>
      <c r="H585" s="68">
        <f t="shared" si="33"/>
        <v>0</v>
      </c>
      <c r="I585" s="71">
        <v>25</v>
      </c>
    </row>
    <row r="586" spans="1:9">
      <c r="A586" s="80" t="s">
        <v>429</v>
      </c>
      <c r="B586" s="8" t="s">
        <v>540</v>
      </c>
      <c r="C586" s="9" t="s">
        <v>53</v>
      </c>
      <c r="D586" s="18">
        <v>0.20599999999999999</v>
      </c>
      <c r="E586" s="119">
        <f>SUM(D586:D591)</f>
        <v>0.39810000000000001</v>
      </c>
      <c r="F586" s="101">
        <f t="shared" si="31"/>
        <v>155.88799800000001</v>
      </c>
      <c r="G586" s="89">
        <f t="shared" si="32"/>
        <v>0</v>
      </c>
      <c r="H586" s="89">
        <f t="shared" si="33"/>
        <v>0</v>
      </c>
      <c r="I586" s="104">
        <v>26</v>
      </c>
    </row>
    <row r="587" spans="1:9">
      <c r="A587" s="81"/>
      <c r="B587" s="11" t="s">
        <v>541</v>
      </c>
      <c r="C587" s="13" t="s">
        <v>53</v>
      </c>
      <c r="D587" s="12">
        <v>1.1900000000000001E-2</v>
      </c>
      <c r="E587" s="118"/>
      <c r="F587" s="109"/>
      <c r="G587" s="90"/>
      <c r="H587" s="90"/>
      <c r="I587" s="118"/>
    </row>
    <row r="588" spans="1:9">
      <c r="A588" s="81"/>
      <c r="B588" s="11" t="s">
        <v>542</v>
      </c>
      <c r="C588" s="13" t="s">
        <v>53</v>
      </c>
      <c r="D588" s="12">
        <v>2.81E-2</v>
      </c>
      <c r="E588" s="118"/>
      <c r="F588" s="109"/>
      <c r="G588" s="90"/>
      <c r="H588" s="90"/>
      <c r="I588" s="118"/>
    </row>
    <row r="589" spans="1:9">
      <c r="A589" s="81"/>
      <c r="B589" s="11" t="s">
        <v>543</v>
      </c>
      <c r="C589" s="13" t="s">
        <v>53</v>
      </c>
      <c r="D589" s="12">
        <v>0.14580000000000001</v>
      </c>
      <c r="E589" s="118"/>
      <c r="F589" s="109"/>
      <c r="G589" s="90"/>
      <c r="H589" s="90"/>
      <c r="I589" s="118"/>
    </row>
    <row r="590" spans="1:9">
      <c r="A590" s="81"/>
      <c r="B590" s="113" t="s">
        <v>544</v>
      </c>
      <c r="C590" s="114" t="s">
        <v>53</v>
      </c>
      <c r="D590" s="116">
        <v>6.3E-3</v>
      </c>
      <c r="E590" s="118"/>
      <c r="F590" s="109"/>
      <c r="G590" s="90"/>
      <c r="H590" s="90"/>
      <c r="I590" s="118"/>
    </row>
    <row r="591" spans="1:9">
      <c r="A591" s="82"/>
      <c r="B591" s="100"/>
      <c r="C591" s="115"/>
      <c r="D591" s="117"/>
      <c r="E591" s="105"/>
      <c r="F591" s="102"/>
      <c r="G591" s="91"/>
      <c r="H591" s="91"/>
      <c r="I591" s="105"/>
    </row>
    <row r="592" spans="1:9">
      <c r="A592" s="80" t="s">
        <v>429</v>
      </c>
      <c r="B592" s="8" t="s">
        <v>545</v>
      </c>
      <c r="C592" s="9" t="s">
        <v>53</v>
      </c>
      <c r="D592" s="10">
        <v>8.6599999999999996E-2</v>
      </c>
      <c r="E592" s="104">
        <f>SUM(D592:D609)</f>
        <v>1.6047</v>
      </c>
      <c r="F592" s="101">
        <f>E592*391.58</f>
        <v>628.368426</v>
      </c>
      <c r="G592" s="89">
        <f>+F592*$K$1</f>
        <v>0</v>
      </c>
      <c r="H592" s="89">
        <f>G592/2</f>
        <v>0</v>
      </c>
      <c r="I592" s="104">
        <v>27</v>
      </c>
    </row>
    <row r="593" spans="1:9">
      <c r="A593" s="81"/>
      <c r="B593" s="11" t="s">
        <v>546</v>
      </c>
      <c r="C593" s="13" t="s">
        <v>53</v>
      </c>
      <c r="D593" s="12">
        <v>0.1032</v>
      </c>
      <c r="E593" s="118"/>
      <c r="F593" s="109"/>
      <c r="G593" s="90"/>
      <c r="H593" s="90"/>
      <c r="I593" s="118"/>
    </row>
    <row r="594" spans="1:9">
      <c r="A594" s="81"/>
      <c r="B594" s="11" t="s">
        <v>547</v>
      </c>
      <c r="C594" s="13" t="s">
        <v>53</v>
      </c>
      <c r="D594" s="12">
        <v>0.1176</v>
      </c>
      <c r="E594" s="118"/>
      <c r="F594" s="109"/>
      <c r="G594" s="90"/>
      <c r="H594" s="90"/>
      <c r="I594" s="118"/>
    </row>
    <row r="595" spans="1:9">
      <c r="A595" s="81"/>
      <c r="B595" s="11" t="s">
        <v>548</v>
      </c>
      <c r="C595" s="13" t="s">
        <v>53</v>
      </c>
      <c r="D595" s="12">
        <v>4.9200000000000001E-2</v>
      </c>
      <c r="E595" s="118"/>
      <c r="F595" s="109"/>
      <c r="G595" s="90"/>
      <c r="H595" s="90"/>
      <c r="I595" s="118"/>
    </row>
    <row r="596" spans="1:9">
      <c r="A596" s="81"/>
      <c r="B596" s="11" t="s">
        <v>549</v>
      </c>
      <c r="C596" s="13" t="s">
        <v>53</v>
      </c>
      <c r="D596" s="12">
        <v>0.15909999999999999</v>
      </c>
      <c r="E596" s="118"/>
      <c r="F596" s="109"/>
      <c r="G596" s="90"/>
      <c r="H596" s="90"/>
      <c r="I596" s="118"/>
    </row>
    <row r="597" spans="1:9">
      <c r="A597" s="81"/>
      <c r="B597" s="11" t="s">
        <v>550</v>
      </c>
      <c r="C597" s="13" t="s">
        <v>53</v>
      </c>
      <c r="D597" s="12">
        <v>0.13969999999999999</v>
      </c>
      <c r="E597" s="118"/>
      <c r="F597" s="109"/>
      <c r="G597" s="90"/>
      <c r="H597" s="90"/>
      <c r="I597" s="118"/>
    </row>
    <row r="598" spans="1:9">
      <c r="A598" s="81"/>
      <c r="B598" s="11" t="s">
        <v>551</v>
      </c>
      <c r="C598" s="13" t="s">
        <v>53</v>
      </c>
      <c r="D598" s="12">
        <v>2.3199999999999998E-2</v>
      </c>
      <c r="E598" s="118"/>
      <c r="F598" s="109"/>
      <c r="G598" s="90"/>
      <c r="H598" s="90"/>
      <c r="I598" s="118"/>
    </row>
    <row r="599" spans="1:9">
      <c r="A599" s="81"/>
      <c r="B599" s="11" t="s">
        <v>552</v>
      </c>
      <c r="C599" s="13" t="s">
        <v>53</v>
      </c>
      <c r="D599" s="12">
        <v>1.77E-2</v>
      </c>
      <c r="E599" s="118"/>
      <c r="F599" s="109"/>
      <c r="G599" s="90"/>
      <c r="H599" s="90"/>
      <c r="I599" s="118"/>
    </row>
    <row r="600" spans="1:9">
      <c r="A600" s="81"/>
      <c r="B600" s="11" t="s">
        <v>553</v>
      </c>
      <c r="C600" s="13" t="s">
        <v>53</v>
      </c>
      <c r="D600" s="12">
        <v>9.1200000000000003E-2</v>
      </c>
      <c r="E600" s="118"/>
      <c r="F600" s="109"/>
      <c r="G600" s="90"/>
      <c r="H600" s="90"/>
      <c r="I600" s="118"/>
    </row>
    <row r="601" spans="1:9">
      <c r="A601" s="81"/>
      <c r="B601" s="11" t="s">
        <v>554</v>
      </c>
      <c r="C601" s="13" t="s">
        <v>53</v>
      </c>
      <c r="D601" s="12">
        <v>7.4000000000000003E-3</v>
      </c>
      <c r="E601" s="118"/>
      <c r="F601" s="109"/>
      <c r="G601" s="90"/>
      <c r="H601" s="90"/>
      <c r="I601" s="118"/>
    </row>
    <row r="602" spans="1:9">
      <c r="A602" s="81"/>
      <c r="B602" s="11" t="s">
        <v>555</v>
      </c>
      <c r="C602" s="13" t="s">
        <v>53</v>
      </c>
      <c r="D602" s="12">
        <v>0.1105</v>
      </c>
      <c r="E602" s="118"/>
      <c r="F602" s="109"/>
      <c r="G602" s="90"/>
      <c r="H602" s="90"/>
      <c r="I602" s="118"/>
    </row>
    <row r="603" spans="1:9">
      <c r="A603" s="81"/>
      <c r="B603" s="11" t="s">
        <v>556</v>
      </c>
      <c r="C603" s="13" t="s">
        <v>53</v>
      </c>
      <c r="D603" s="12">
        <v>5.8999999999999999E-3</v>
      </c>
      <c r="E603" s="118"/>
      <c r="F603" s="109"/>
      <c r="G603" s="90"/>
      <c r="H603" s="90"/>
      <c r="I603" s="118"/>
    </row>
    <row r="604" spans="1:9">
      <c r="A604" s="81"/>
      <c r="B604" s="11" t="s">
        <v>557</v>
      </c>
      <c r="C604" s="13" t="s">
        <v>53</v>
      </c>
      <c r="D604" s="12">
        <v>0.36969999999999997</v>
      </c>
      <c r="E604" s="118"/>
      <c r="F604" s="109"/>
      <c r="G604" s="90"/>
      <c r="H604" s="90"/>
      <c r="I604" s="118"/>
    </row>
    <row r="605" spans="1:9">
      <c r="A605" s="81"/>
      <c r="B605" s="11" t="s">
        <v>558</v>
      </c>
      <c r="C605" s="13" t="s">
        <v>53</v>
      </c>
      <c r="D605" s="12">
        <v>1.83E-2</v>
      </c>
      <c r="E605" s="118"/>
      <c r="F605" s="109"/>
      <c r="G605" s="90"/>
      <c r="H605" s="90"/>
      <c r="I605" s="118"/>
    </row>
    <row r="606" spans="1:9">
      <c r="A606" s="81"/>
      <c r="B606" s="11" t="s">
        <v>559</v>
      </c>
      <c r="C606" s="13" t="s">
        <v>53</v>
      </c>
      <c r="D606" s="12">
        <v>0.14530000000000001</v>
      </c>
      <c r="E606" s="118"/>
      <c r="F606" s="109"/>
      <c r="G606" s="90"/>
      <c r="H606" s="90"/>
      <c r="I606" s="118"/>
    </row>
    <row r="607" spans="1:9">
      <c r="A607" s="81"/>
      <c r="B607" s="11" t="s">
        <v>560</v>
      </c>
      <c r="C607" s="13" t="s">
        <v>53</v>
      </c>
      <c r="D607" s="14">
        <v>0.14299999999999999</v>
      </c>
      <c r="E607" s="118"/>
      <c r="F607" s="109"/>
      <c r="G607" s="90"/>
      <c r="H607" s="90"/>
      <c r="I607" s="118"/>
    </row>
    <row r="608" spans="1:9">
      <c r="A608" s="81"/>
      <c r="B608" s="113" t="s">
        <v>561</v>
      </c>
      <c r="C608" s="114" t="s">
        <v>53</v>
      </c>
      <c r="D608" s="116">
        <v>1.7100000000000001E-2</v>
      </c>
      <c r="E608" s="118"/>
      <c r="F608" s="109"/>
      <c r="G608" s="90"/>
      <c r="H608" s="90"/>
      <c r="I608" s="118"/>
    </row>
    <row r="609" spans="1:9">
      <c r="A609" s="82"/>
      <c r="B609" s="100"/>
      <c r="C609" s="115"/>
      <c r="D609" s="117"/>
      <c r="E609" s="105"/>
      <c r="F609" s="102"/>
      <c r="G609" s="91"/>
      <c r="H609" s="91"/>
      <c r="I609" s="105"/>
    </row>
    <row r="610" spans="1:9">
      <c r="A610" s="5" t="s">
        <v>429</v>
      </c>
      <c r="B610" s="3" t="s">
        <v>562</v>
      </c>
      <c r="C610" s="2" t="s">
        <v>53</v>
      </c>
      <c r="D610" s="1">
        <v>0.27439999999999998</v>
      </c>
      <c r="E610" s="4">
        <f>SUM(D610)</f>
        <v>0.27439999999999998</v>
      </c>
      <c r="F610" s="6">
        <f>E610*391.58</f>
        <v>107.44955199999998</v>
      </c>
      <c r="G610" s="7">
        <f>+F610*$K$1</f>
        <v>0</v>
      </c>
      <c r="H610" s="7">
        <f>G610/2</f>
        <v>0</v>
      </c>
      <c r="I610" s="4">
        <v>28</v>
      </c>
    </row>
    <row r="611" spans="1:9">
      <c r="A611" s="97" t="s">
        <v>429</v>
      </c>
      <c r="B611" s="99" t="s">
        <v>566</v>
      </c>
      <c r="C611" s="99" t="s">
        <v>53</v>
      </c>
      <c r="D611" s="20">
        <v>12.3331</v>
      </c>
      <c r="E611" s="95" t="s">
        <v>567</v>
      </c>
      <c r="F611" s="101">
        <v>3551.63</v>
      </c>
      <c r="G611" s="89">
        <v>416606.2</v>
      </c>
      <c r="H611" s="89">
        <v>208303.1</v>
      </c>
      <c r="I611" s="95">
        <v>29</v>
      </c>
    </row>
    <row r="612" spans="1:9">
      <c r="A612" s="98"/>
      <c r="B612" s="100"/>
      <c r="C612" s="100"/>
      <c r="D612" s="77">
        <v>9.07</v>
      </c>
      <c r="E612" s="96"/>
      <c r="F612" s="102"/>
      <c r="G612" s="91"/>
      <c r="H612" s="91"/>
      <c r="I612" s="96"/>
    </row>
  </sheetData>
  <mergeCells count="653">
    <mergeCell ref="H611:H612"/>
    <mergeCell ref="I611:I612"/>
    <mergeCell ref="A611:A612"/>
    <mergeCell ref="B611:B612"/>
    <mergeCell ref="C611:C612"/>
    <mergeCell ref="E611:E612"/>
    <mergeCell ref="F611:F612"/>
    <mergeCell ref="G611:G612"/>
    <mergeCell ref="A592:A609"/>
    <mergeCell ref="E592:E609"/>
    <mergeCell ref="F592:F609"/>
    <mergeCell ref="G592:G609"/>
    <mergeCell ref="H592:H609"/>
    <mergeCell ref="I592:I609"/>
    <mergeCell ref="B608:B609"/>
    <mergeCell ref="C608:C609"/>
    <mergeCell ref="D608:D609"/>
    <mergeCell ref="A586:A591"/>
    <mergeCell ref="E586:E591"/>
    <mergeCell ref="F586:F591"/>
    <mergeCell ref="G586:G591"/>
    <mergeCell ref="H586:H591"/>
    <mergeCell ref="I586:I591"/>
    <mergeCell ref="B590:B591"/>
    <mergeCell ref="C590:C591"/>
    <mergeCell ref="D590:D591"/>
    <mergeCell ref="A578:A580"/>
    <mergeCell ref="E578:E580"/>
    <mergeCell ref="F578:F580"/>
    <mergeCell ref="G578:G580"/>
    <mergeCell ref="H578:H580"/>
    <mergeCell ref="I578:I580"/>
    <mergeCell ref="B579:B580"/>
    <mergeCell ref="C579:C580"/>
    <mergeCell ref="D579:D580"/>
    <mergeCell ref="A573:A576"/>
    <mergeCell ref="E573:E576"/>
    <mergeCell ref="F573:F576"/>
    <mergeCell ref="G573:G576"/>
    <mergeCell ref="H573:H576"/>
    <mergeCell ref="I573:I576"/>
    <mergeCell ref="B575:B576"/>
    <mergeCell ref="C575:C576"/>
    <mergeCell ref="D575:D576"/>
    <mergeCell ref="A564:A565"/>
    <mergeCell ref="E564:E565"/>
    <mergeCell ref="F564:F565"/>
    <mergeCell ref="G564:G565"/>
    <mergeCell ref="H564:H565"/>
    <mergeCell ref="I564:I565"/>
    <mergeCell ref="A549:A563"/>
    <mergeCell ref="E549:E563"/>
    <mergeCell ref="F549:F563"/>
    <mergeCell ref="G549:G563"/>
    <mergeCell ref="H549:H563"/>
    <mergeCell ref="I549:I563"/>
    <mergeCell ref="B562:B563"/>
    <mergeCell ref="C562:C563"/>
    <mergeCell ref="D562:D563"/>
    <mergeCell ref="I537:I548"/>
    <mergeCell ref="B543:B544"/>
    <mergeCell ref="C543:C544"/>
    <mergeCell ref="D543:D544"/>
    <mergeCell ref="B546:B548"/>
    <mergeCell ref="C546:C548"/>
    <mergeCell ref="D546:D548"/>
    <mergeCell ref="E529:E536"/>
    <mergeCell ref="F529:F536"/>
    <mergeCell ref="G529:G536"/>
    <mergeCell ref="H529:H536"/>
    <mergeCell ref="I529:I536"/>
    <mergeCell ref="A537:A548"/>
    <mergeCell ref="E537:E548"/>
    <mergeCell ref="F537:F548"/>
    <mergeCell ref="G537:G548"/>
    <mergeCell ref="H537:H548"/>
    <mergeCell ref="C523:C525"/>
    <mergeCell ref="D523:D525"/>
    <mergeCell ref="B527:B528"/>
    <mergeCell ref="C527:C528"/>
    <mergeCell ref="D527:D528"/>
    <mergeCell ref="A529:A536"/>
    <mergeCell ref="A518:A528"/>
    <mergeCell ref="E518:E528"/>
    <mergeCell ref="F518:F528"/>
    <mergeCell ref="G518:G528"/>
    <mergeCell ref="H518:H528"/>
    <mergeCell ref="I518:I528"/>
    <mergeCell ref="B520:B521"/>
    <mergeCell ref="C520:C521"/>
    <mergeCell ref="D520:D521"/>
    <mergeCell ref="B523:B525"/>
    <mergeCell ref="A494:A517"/>
    <mergeCell ref="E494:E517"/>
    <mergeCell ref="F494:F517"/>
    <mergeCell ref="G494:G517"/>
    <mergeCell ref="H494:H517"/>
    <mergeCell ref="I494:I517"/>
    <mergeCell ref="B516:B517"/>
    <mergeCell ref="C516:C517"/>
    <mergeCell ref="D516:D517"/>
    <mergeCell ref="A475:A493"/>
    <mergeCell ref="E475:E493"/>
    <mergeCell ref="F475:F493"/>
    <mergeCell ref="G475:G493"/>
    <mergeCell ref="H475:H493"/>
    <mergeCell ref="I475:I493"/>
    <mergeCell ref="B492:B493"/>
    <mergeCell ref="C492:C493"/>
    <mergeCell ref="D492:D493"/>
    <mergeCell ref="A465:A474"/>
    <mergeCell ref="E465:E474"/>
    <mergeCell ref="F465:F474"/>
    <mergeCell ref="G465:G474"/>
    <mergeCell ref="H465:H474"/>
    <mergeCell ref="I465:I474"/>
    <mergeCell ref="B473:B474"/>
    <mergeCell ref="C473:C474"/>
    <mergeCell ref="D473:D474"/>
    <mergeCell ref="A459:A461"/>
    <mergeCell ref="E459:E461"/>
    <mergeCell ref="F459:F461"/>
    <mergeCell ref="G459:G461"/>
    <mergeCell ref="H459:H461"/>
    <mergeCell ref="I459:I461"/>
    <mergeCell ref="B460:B461"/>
    <mergeCell ref="C460:C461"/>
    <mergeCell ref="D460:D461"/>
    <mergeCell ref="A455:A458"/>
    <mergeCell ref="E455:E458"/>
    <mergeCell ref="F455:F458"/>
    <mergeCell ref="G455:G458"/>
    <mergeCell ref="H455:H458"/>
    <mergeCell ref="I455:I458"/>
    <mergeCell ref="B457:B458"/>
    <mergeCell ref="C457:C458"/>
    <mergeCell ref="D457:D458"/>
    <mergeCell ref="A424:A438"/>
    <mergeCell ref="E424:E438"/>
    <mergeCell ref="F424:F438"/>
    <mergeCell ref="G424:G438"/>
    <mergeCell ref="H424:H438"/>
    <mergeCell ref="I424:I438"/>
    <mergeCell ref="A420:A423"/>
    <mergeCell ref="E420:E423"/>
    <mergeCell ref="F420:F423"/>
    <mergeCell ref="G420:G423"/>
    <mergeCell ref="H420:H423"/>
    <mergeCell ref="I420:I423"/>
    <mergeCell ref="B422:B423"/>
    <mergeCell ref="C422:C423"/>
    <mergeCell ref="D422:D423"/>
    <mergeCell ref="A411:A416"/>
    <mergeCell ref="E411:E416"/>
    <mergeCell ref="F411:F416"/>
    <mergeCell ref="G411:G416"/>
    <mergeCell ref="H411:H416"/>
    <mergeCell ref="I411:I416"/>
    <mergeCell ref="B415:B416"/>
    <mergeCell ref="C415:C416"/>
    <mergeCell ref="D415:D416"/>
    <mergeCell ref="A406:A410"/>
    <mergeCell ref="E406:E410"/>
    <mergeCell ref="F406:F410"/>
    <mergeCell ref="G406:G410"/>
    <mergeCell ref="H406:H410"/>
    <mergeCell ref="I406:I410"/>
    <mergeCell ref="B409:B410"/>
    <mergeCell ref="C409:C410"/>
    <mergeCell ref="D409:D410"/>
    <mergeCell ref="A403:A405"/>
    <mergeCell ref="E403:E405"/>
    <mergeCell ref="F403:F405"/>
    <mergeCell ref="G403:G405"/>
    <mergeCell ref="H403:H405"/>
    <mergeCell ref="I403:I405"/>
    <mergeCell ref="B404:B405"/>
    <mergeCell ref="C404:C405"/>
    <mergeCell ref="D404:D405"/>
    <mergeCell ref="A400:A402"/>
    <mergeCell ref="E400:E402"/>
    <mergeCell ref="F400:F402"/>
    <mergeCell ref="G400:G402"/>
    <mergeCell ref="H400:H402"/>
    <mergeCell ref="I400:I402"/>
    <mergeCell ref="B401:B402"/>
    <mergeCell ref="C401:C402"/>
    <mergeCell ref="D401:D402"/>
    <mergeCell ref="A397:A399"/>
    <mergeCell ref="E397:E399"/>
    <mergeCell ref="F397:F399"/>
    <mergeCell ref="G397:G399"/>
    <mergeCell ref="H397:H399"/>
    <mergeCell ref="I397:I399"/>
    <mergeCell ref="B398:B399"/>
    <mergeCell ref="C398:C399"/>
    <mergeCell ref="D398:D399"/>
    <mergeCell ref="A394:A396"/>
    <mergeCell ref="E394:E396"/>
    <mergeCell ref="F394:F396"/>
    <mergeCell ref="G394:G396"/>
    <mergeCell ref="H394:H396"/>
    <mergeCell ref="I394:I396"/>
    <mergeCell ref="B395:B396"/>
    <mergeCell ref="C395:C396"/>
    <mergeCell ref="D395:D396"/>
    <mergeCell ref="A390:A393"/>
    <mergeCell ref="E390:E393"/>
    <mergeCell ref="F390:F393"/>
    <mergeCell ref="G390:G393"/>
    <mergeCell ref="H390:H393"/>
    <mergeCell ref="I390:I393"/>
    <mergeCell ref="B392:B393"/>
    <mergeCell ref="C392:C393"/>
    <mergeCell ref="D392:D393"/>
    <mergeCell ref="A387:A389"/>
    <mergeCell ref="E387:E389"/>
    <mergeCell ref="F387:F389"/>
    <mergeCell ref="G387:G389"/>
    <mergeCell ref="H387:H389"/>
    <mergeCell ref="I387:I389"/>
    <mergeCell ref="B388:B389"/>
    <mergeCell ref="C388:C389"/>
    <mergeCell ref="D388:D389"/>
    <mergeCell ref="A383:A386"/>
    <mergeCell ref="E383:E386"/>
    <mergeCell ref="F383:F386"/>
    <mergeCell ref="G383:G386"/>
    <mergeCell ref="H383:H386"/>
    <mergeCell ref="I383:I386"/>
    <mergeCell ref="A375:A381"/>
    <mergeCell ref="E375:E381"/>
    <mergeCell ref="F375:F381"/>
    <mergeCell ref="G375:G381"/>
    <mergeCell ref="H375:H381"/>
    <mergeCell ref="I375:I381"/>
    <mergeCell ref="B380:B381"/>
    <mergeCell ref="C380:C381"/>
    <mergeCell ref="D380:D381"/>
    <mergeCell ref="A372:A374"/>
    <mergeCell ref="E372:E374"/>
    <mergeCell ref="F372:F374"/>
    <mergeCell ref="G372:G374"/>
    <mergeCell ref="H372:H374"/>
    <mergeCell ref="I372:I374"/>
    <mergeCell ref="B373:B374"/>
    <mergeCell ref="C373:C374"/>
    <mergeCell ref="D373:D374"/>
    <mergeCell ref="A364:A371"/>
    <mergeCell ref="E364:E371"/>
    <mergeCell ref="F364:F371"/>
    <mergeCell ref="G364:G371"/>
    <mergeCell ref="H364:H371"/>
    <mergeCell ref="I364:I371"/>
    <mergeCell ref="B370:B371"/>
    <mergeCell ref="C370:C371"/>
    <mergeCell ref="D370:D371"/>
    <mergeCell ref="A360:A362"/>
    <mergeCell ref="E360:E362"/>
    <mergeCell ref="F360:F362"/>
    <mergeCell ref="G360:G362"/>
    <mergeCell ref="H360:H362"/>
    <mergeCell ref="I360:I362"/>
    <mergeCell ref="B361:B362"/>
    <mergeCell ref="C361:C362"/>
    <mergeCell ref="D361:D362"/>
    <mergeCell ref="A357:A359"/>
    <mergeCell ref="E357:E359"/>
    <mergeCell ref="F357:F359"/>
    <mergeCell ref="G357:G359"/>
    <mergeCell ref="H357:H359"/>
    <mergeCell ref="I357:I359"/>
    <mergeCell ref="B358:B359"/>
    <mergeCell ref="C358:C359"/>
    <mergeCell ref="D358:D359"/>
    <mergeCell ref="A344:A354"/>
    <mergeCell ref="E344:E354"/>
    <mergeCell ref="F344:F354"/>
    <mergeCell ref="G344:G354"/>
    <mergeCell ref="H344:H354"/>
    <mergeCell ref="I344:I354"/>
    <mergeCell ref="B353:B354"/>
    <mergeCell ref="C353:C354"/>
    <mergeCell ref="D353:D354"/>
    <mergeCell ref="A331:A343"/>
    <mergeCell ref="E331:E343"/>
    <mergeCell ref="F331:F343"/>
    <mergeCell ref="G331:G343"/>
    <mergeCell ref="H331:H343"/>
    <mergeCell ref="I331:I343"/>
    <mergeCell ref="B342:B343"/>
    <mergeCell ref="C342:C343"/>
    <mergeCell ref="D342:D343"/>
    <mergeCell ref="A328:A330"/>
    <mergeCell ref="E328:E330"/>
    <mergeCell ref="F328:F330"/>
    <mergeCell ref="G328:G330"/>
    <mergeCell ref="H328:H330"/>
    <mergeCell ref="I328:I330"/>
    <mergeCell ref="B329:B330"/>
    <mergeCell ref="C329:C330"/>
    <mergeCell ref="D329:D330"/>
    <mergeCell ref="A289:A327"/>
    <mergeCell ref="E289:E327"/>
    <mergeCell ref="F289:F327"/>
    <mergeCell ref="G289:G327"/>
    <mergeCell ref="H289:H327"/>
    <mergeCell ref="I289:I327"/>
    <mergeCell ref="B326:B327"/>
    <mergeCell ref="C326:C327"/>
    <mergeCell ref="D326:D327"/>
    <mergeCell ref="A284:A288"/>
    <mergeCell ref="E284:E288"/>
    <mergeCell ref="F284:F288"/>
    <mergeCell ref="G284:G288"/>
    <mergeCell ref="H284:H288"/>
    <mergeCell ref="I284:I288"/>
    <mergeCell ref="B287:B288"/>
    <mergeCell ref="C287:C288"/>
    <mergeCell ref="D287:D288"/>
    <mergeCell ref="A281:A283"/>
    <mergeCell ref="E281:E283"/>
    <mergeCell ref="F281:F283"/>
    <mergeCell ref="G281:G283"/>
    <mergeCell ref="H281:H283"/>
    <mergeCell ref="I281:I283"/>
    <mergeCell ref="B282:B283"/>
    <mergeCell ref="C282:C283"/>
    <mergeCell ref="D282:D283"/>
    <mergeCell ref="A278:A280"/>
    <mergeCell ref="E278:E280"/>
    <mergeCell ref="F278:F280"/>
    <mergeCell ref="G278:G280"/>
    <mergeCell ref="H278:H280"/>
    <mergeCell ref="I278:I280"/>
    <mergeCell ref="B279:B280"/>
    <mergeCell ref="C279:C280"/>
    <mergeCell ref="D279:D280"/>
    <mergeCell ref="A274:A276"/>
    <mergeCell ref="E274:E276"/>
    <mergeCell ref="F274:F276"/>
    <mergeCell ref="G274:G276"/>
    <mergeCell ref="H274:H276"/>
    <mergeCell ref="I274:I276"/>
    <mergeCell ref="B275:B276"/>
    <mergeCell ref="C275:C276"/>
    <mergeCell ref="D275:D276"/>
    <mergeCell ref="A259:A261"/>
    <mergeCell ref="E259:E261"/>
    <mergeCell ref="F259:F261"/>
    <mergeCell ref="G259:G261"/>
    <mergeCell ref="H259:H261"/>
    <mergeCell ref="I259:I261"/>
    <mergeCell ref="B260:B261"/>
    <mergeCell ref="C260:C261"/>
    <mergeCell ref="D260:D261"/>
    <mergeCell ref="A251:A253"/>
    <mergeCell ref="E251:E253"/>
    <mergeCell ref="F251:F253"/>
    <mergeCell ref="G251:G253"/>
    <mergeCell ref="H251:H253"/>
    <mergeCell ref="I251:I253"/>
    <mergeCell ref="B252:B253"/>
    <mergeCell ref="C252:C253"/>
    <mergeCell ref="D252:D253"/>
    <mergeCell ref="A243:A245"/>
    <mergeCell ref="E243:E245"/>
    <mergeCell ref="F243:F245"/>
    <mergeCell ref="G243:G245"/>
    <mergeCell ref="H243:H245"/>
    <mergeCell ref="I243:I245"/>
    <mergeCell ref="B244:B245"/>
    <mergeCell ref="C244:C245"/>
    <mergeCell ref="D244:D245"/>
    <mergeCell ref="A235:A237"/>
    <mergeCell ref="E235:E237"/>
    <mergeCell ref="F235:F237"/>
    <mergeCell ref="G235:G237"/>
    <mergeCell ref="H235:H237"/>
    <mergeCell ref="I235:I237"/>
    <mergeCell ref="B236:B237"/>
    <mergeCell ref="C236:C237"/>
    <mergeCell ref="D236:D237"/>
    <mergeCell ref="A231:A233"/>
    <mergeCell ref="E231:E233"/>
    <mergeCell ref="F231:F233"/>
    <mergeCell ref="G231:G233"/>
    <mergeCell ref="H231:H233"/>
    <mergeCell ref="I231:I233"/>
    <mergeCell ref="B232:B233"/>
    <mergeCell ref="C232:C233"/>
    <mergeCell ref="D232:D233"/>
    <mergeCell ref="A214:A220"/>
    <mergeCell ref="E214:E220"/>
    <mergeCell ref="F214:F220"/>
    <mergeCell ref="G214:G220"/>
    <mergeCell ref="H214:H220"/>
    <mergeCell ref="I214:I220"/>
    <mergeCell ref="B219:B220"/>
    <mergeCell ref="C219:C220"/>
    <mergeCell ref="D219:D220"/>
    <mergeCell ref="A206:A212"/>
    <mergeCell ref="E206:E212"/>
    <mergeCell ref="F206:F212"/>
    <mergeCell ref="G206:G212"/>
    <mergeCell ref="H206:H212"/>
    <mergeCell ref="I206:I212"/>
    <mergeCell ref="B211:B212"/>
    <mergeCell ref="C211:C212"/>
    <mergeCell ref="D211:D212"/>
    <mergeCell ref="A183:A205"/>
    <mergeCell ref="E183:E205"/>
    <mergeCell ref="F183:F205"/>
    <mergeCell ref="G183:G205"/>
    <mergeCell ref="H183:H205"/>
    <mergeCell ref="I183:I205"/>
    <mergeCell ref="B204:B205"/>
    <mergeCell ref="C204:C205"/>
    <mergeCell ref="D204:D205"/>
    <mergeCell ref="A178:A180"/>
    <mergeCell ref="E178:E180"/>
    <mergeCell ref="F178:F180"/>
    <mergeCell ref="G178:G180"/>
    <mergeCell ref="H178:H180"/>
    <mergeCell ref="I178:I180"/>
    <mergeCell ref="B179:B180"/>
    <mergeCell ref="C179:C180"/>
    <mergeCell ref="D179:D180"/>
    <mergeCell ref="A174:A176"/>
    <mergeCell ref="E174:E176"/>
    <mergeCell ref="F174:F176"/>
    <mergeCell ref="G174:G176"/>
    <mergeCell ref="H174:H176"/>
    <mergeCell ref="I174:I176"/>
    <mergeCell ref="B175:B176"/>
    <mergeCell ref="C175:C176"/>
    <mergeCell ref="D175:D176"/>
    <mergeCell ref="A168:A170"/>
    <mergeCell ref="E168:E170"/>
    <mergeCell ref="F168:F170"/>
    <mergeCell ref="G168:G170"/>
    <mergeCell ref="H168:H170"/>
    <mergeCell ref="I168:I170"/>
    <mergeCell ref="B169:B170"/>
    <mergeCell ref="C169:C170"/>
    <mergeCell ref="D169:D170"/>
    <mergeCell ref="A165:A167"/>
    <mergeCell ref="E165:E167"/>
    <mergeCell ref="F165:F167"/>
    <mergeCell ref="G165:G167"/>
    <mergeCell ref="H165:H167"/>
    <mergeCell ref="I165:I167"/>
    <mergeCell ref="B166:B167"/>
    <mergeCell ref="C166:C167"/>
    <mergeCell ref="D166:D167"/>
    <mergeCell ref="A160:A163"/>
    <mergeCell ref="E160:E163"/>
    <mergeCell ref="F160:F163"/>
    <mergeCell ref="G160:G163"/>
    <mergeCell ref="H160:H163"/>
    <mergeCell ref="I160:I163"/>
    <mergeCell ref="B162:B163"/>
    <mergeCell ref="C162:C163"/>
    <mergeCell ref="D162:D163"/>
    <mergeCell ref="A147:A149"/>
    <mergeCell ref="E147:E149"/>
    <mergeCell ref="F147:F149"/>
    <mergeCell ref="G147:G149"/>
    <mergeCell ref="H147:H149"/>
    <mergeCell ref="I147:I149"/>
    <mergeCell ref="B148:B149"/>
    <mergeCell ref="C148:C149"/>
    <mergeCell ref="D148:D149"/>
    <mergeCell ref="A134:A137"/>
    <mergeCell ref="E134:E137"/>
    <mergeCell ref="F134:F137"/>
    <mergeCell ref="G134:G137"/>
    <mergeCell ref="H134:H137"/>
    <mergeCell ref="I134:I137"/>
    <mergeCell ref="B136:B137"/>
    <mergeCell ref="C136:C137"/>
    <mergeCell ref="D136:D137"/>
    <mergeCell ref="A129:A132"/>
    <mergeCell ref="E129:E132"/>
    <mergeCell ref="F129:F132"/>
    <mergeCell ref="G129:G132"/>
    <mergeCell ref="H129:H132"/>
    <mergeCell ref="I129:I132"/>
    <mergeCell ref="B131:B132"/>
    <mergeCell ref="C131:C132"/>
    <mergeCell ref="D131:D132"/>
    <mergeCell ref="A121:A124"/>
    <mergeCell ref="E121:E124"/>
    <mergeCell ref="F121:F124"/>
    <mergeCell ref="G121:G124"/>
    <mergeCell ref="H121:H124"/>
    <mergeCell ref="I121:I124"/>
    <mergeCell ref="B123:B124"/>
    <mergeCell ref="C123:C124"/>
    <mergeCell ref="D123:D124"/>
    <mergeCell ref="A114:A120"/>
    <mergeCell ref="E114:E120"/>
    <mergeCell ref="F114:F120"/>
    <mergeCell ref="G114:G120"/>
    <mergeCell ref="H114:H120"/>
    <mergeCell ref="I114:I120"/>
    <mergeCell ref="B119:B120"/>
    <mergeCell ref="C119:C120"/>
    <mergeCell ref="D119:D120"/>
    <mergeCell ref="A100:A102"/>
    <mergeCell ref="E100:E102"/>
    <mergeCell ref="F100:F102"/>
    <mergeCell ref="G100:G102"/>
    <mergeCell ref="H100:H102"/>
    <mergeCell ref="I100:I102"/>
    <mergeCell ref="B101:B102"/>
    <mergeCell ref="C101:C102"/>
    <mergeCell ref="D101:D102"/>
    <mergeCell ref="A97:A99"/>
    <mergeCell ref="E97:E99"/>
    <mergeCell ref="F97:F99"/>
    <mergeCell ref="G97:G99"/>
    <mergeCell ref="H97:H99"/>
    <mergeCell ref="I97:I99"/>
    <mergeCell ref="B98:B99"/>
    <mergeCell ref="C98:C99"/>
    <mergeCell ref="D98:D99"/>
    <mergeCell ref="A91:A93"/>
    <mergeCell ref="E91:E93"/>
    <mergeCell ref="F91:F93"/>
    <mergeCell ref="G91:G93"/>
    <mergeCell ref="H91:H93"/>
    <mergeCell ref="I91:I93"/>
    <mergeCell ref="B92:B93"/>
    <mergeCell ref="C92:C93"/>
    <mergeCell ref="D92:D93"/>
    <mergeCell ref="A87:A89"/>
    <mergeCell ref="E87:E89"/>
    <mergeCell ref="F87:F89"/>
    <mergeCell ref="G87:G89"/>
    <mergeCell ref="H87:H89"/>
    <mergeCell ref="I87:I89"/>
    <mergeCell ref="B88:B89"/>
    <mergeCell ref="C88:C89"/>
    <mergeCell ref="D88:D89"/>
    <mergeCell ref="A84:A86"/>
    <mergeCell ref="E84:E86"/>
    <mergeCell ref="F84:F86"/>
    <mergeCell ref="G84:G86"/>
    <mergeCell ref="H84:H86"/>
    <mergeCell ref="I84:I86"/>
    <mergeCell ref="B85:B86"/>
    <mergeCell ref="C85:C86"/>
    <mergeCell ref="D85:D86"/>
    <mergeCell ref="A78:A82"/>
    <mergeCell ref="E78:E82"/>
    <mergeCell ref="F78:F82"/>
    <mergeCell ref="G78:G82"/>
    <mergeCell ref="H78:H82"/>
    <mergeCell ref="I78:I82"/>
    <mergeCell ref="B81:B82"/>
    <mergeCell ref="C81:C82"/>
    <mergeCell ref="D81:D82"/>
    <mergeCell ref="A69:A74"/>
    <mergeCell ref="E69:E74"/>
    <mergeCell ref="F69:F74"/>
    <mergeCell ref="G69:G74"/>
    <mergeCell ref="H69:H74"/>
    <mergeCell ref="I69:I74"/>
    <mergeCell ref="B73:B74"/>
    <mergeCell ref="C73:C74"/>
    <mergeCell ref="D73:D74"/>
    <mergeCell ref="A66:A68"/>
    <mergeCell ref="E66:E68"/>
    <mergeCell ref="F66:F68"/>
    <mergeCell ref="G66:G68"/>
    <mergeCell ref="H66:H68"/>
    <mergeCell ref="I66:I68"/>
    <mergeCell ref="B67:B68"/>
    <mergeCell ref="C67:C68"/>
    <mergeCell ref="D67:D68"/>
    <mergeCell ref="A59:A65"/>
    <mergeCell ref="E59:E65"/>
    <mergeCell ref="F59:F65"/>
    <mergeCell ref="G59:G65"/>
    <mergeCell ref="H59:H65"/>
    <mergeCell ref="I59:I65"/>
    <mergeCell ref="B64:B65"/>
    <mergeCell ref="C64:C65"/>
    <mergeCell ref="D64:D65"/>
    <mergeCell ref="A44:A58"/>
    <mergeCell ref="E44:E58"/>
    <mergeCell ref="F44:F58"/>
    <mergeCell ref="G44:G58"/>
    <mergeCell ref="H44:H58"/>
    <mergeCell ref="I44:I58"/>
    <mergeCell ref="B57:B58"/>
    <mergeCell ref="C57:C58"/>
    <mergeCell ref="D57:D58"/>
    <mergeCell ref="A35:A37"/>
    <mergeCell ref="E35:E37"/>
    <mergeCell ref="F35:F37"/>
    <mergeCell ref="G35:G37"/>
    <mergeCell ref="H35:H37"/>
    <mergeCell ref="I35:I37"/>
    <mergeCell ref="B36:B37"/>
    <mergeCell ref="C36:C37"/>
    <mergeCell ref="D36:D37"/>
    <mergeCell ref="A30:A32"/>
    <mergeCell ref="E30:E32"/>
    <mergeCell ref="F30:F32"/>
    <mergeCell ref="G30:G32"/>
    <mergeCell ref="H30:H32"/>
    <mergeCell ref="I30:I32"/>
    <mergeCell ref="B31:B32"/>
    <mergeCell ref="C31:C32"/>
    <mergeCell ref="D31:D32"/>
    <mergeCell ref="A19:A27"/>
    <mergeCell ref="E19:E27"/>
    <mergeCell ref="F19:F27"/>
    <mergeCell ref="G19:G27"/>
    <mergeCell ref="H19:H27"/>
    <mergeCell ref="I19:I27"/>
    <mergeCell ref="B26:B27"/>
    <mergeCell ref="C26:C27"/>
    <mergeCell ref="D26:D27"/>
    <mergeCell ref="A13:A15"/>
    <mergeCell ref="E13:E15"/>
    <mergeCell ref="F13:F15"/>
    <mergeCell ref="G13:G15"/>
    <mergeCell ref="H13:H15"/>
    <mergeCell ref="I13:I15"/>
    <mergeCell ref="B14:B15"/>
    <mergeCell ref="C14:C15"/>
    <mergeCell ref="D14:D15"/>
    <mergeCell ref="A7:A9"/>
    <mergeCell ref="E7:E9"/>
    <mergeCell ref="F7:F9"/>
    <mergeCell ref="G7:G9"/>
    <mergeCell ref="H7:H9"/>
    <mergeCell ref="I7:I9"/>
    <mergeCell ref="B8:B9"/>
    <mergeCell ref="C8:C9"/>
    <mergeCell ref="D8:D9"/>
    <mergeCell ref="A4:A6"/>
    <mergeCell ref="E4:E6"/>
    <mergeCell ref="F4:F6"/>
    <mergeCell ref="G4:G6"/>
    <mergeCell ref="H4:H6"/>
    <mergeCell ref="I4:I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2024-12-16T09:39:52Z</dcterms:modified>
</cp:coreProperties>
</file>